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documents\Mis_Documentos\Sitio web\Pases a produccion\Estados Financieros\"/>
    </mc:Choice>
  </mc:AlternateContent>
  <bookViews>
    <workbookView xWindow="0" yWindow="0" windowWidth="5976" windowHeight="1932" tabRatio="607"/>
  </bookViews>
  <sheets>
    <sheet name="Estado de Situación Financie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AF40" i="1" l="1"/>
  <c r="AF32" i="1"/>
  <c r="AF41" i="1" s="1"/>
  <c r="AF24" i="1"/>
  <c r="AE40" i="1" l="1"/>
  <c r="AC32" i="1"/>
  <c r="AD32" i="1"/>
  <c r="AE32" i="1"/>
  <c r="AB24" i="1"/>
  <c r="AC24" i="1"/>
  <c r="AD24" i="1"/>
  <c r="AE24" i="1"/>
  <c r="AE41" i="1" l="1"/>
  <c r="AA24" i="1"/>
  <c r="AA40" i="1"/>
  <c r="V24" i="1"/>
  <c r="V40" i="1"/>
  <c r="V32" i="1"/>
  <c r="V41" i="1" l="1"/>
  <c r="D24" i="1" l="1"/>
  <c r="D40" i="1"/>
  <c r="D32" i="1"/>
  <c r="D41" i="1" l="1"/>
  <c r="AK24" i="1"/>
  <c r="AK40" i="1"/>
  <c r="AK32" i="1"/>
  <c r="AK41" i="1" l="1"/>
  <c r="AD40" i="1"/>
  <c r="AD41" i="1" s="1"/>
  <c r="T40" i="1" l="1"/>
  <c r="T32" i="1"/>
  <c r="T24" i="1"/>
  <c r="T41" i="1" l="1"/>
  <c r="Q40" i="1" l="1"/>
  <c r="Q32" i="1"/>
  <c r="Q24" i="1"/>
  <c r="Q41" i="1" l="1"/>
  <c r="O24" i="1"/>
  <c r="O40" i="1" l="1"/>
  <c r="O32" i="1"/>
  <c r="O41" i="1" l="1"/>
  <c r="N40" i="1"/>
  <c r="N32" i="1"/>
  <c r="N24" i="1"/>
  <c r="N41" i="1" l="1"/>
  <c r="E40" i="1"/>
  <c r="E32" i="1"/>
  <c r="E24" i="1"/>
  <c r="E41" i="1" l="1"/>
  <c r="B24" i="1" l="1"/>
  <c r="L24" i="1" l="1"/>
  <c r="L40" i="1"/>
  <c r="L41" i="1" s="1"/>
  <c r="L32" i="1"/>
  <c r="AB40" i="1" l="1"/>
  <c r="AB32" i="1"/>
  <c r="AB41" i="1" l="1"/>
  <c r="X40" i="1" l="1"/>
  <c r="X32" i="1"/>
  <c r="X24" i="1"/>
  <c r="X41" i="1" l="1"/>
  <c r="S24" i="1"/>
  <c r="S40" i="1"/>
  <c r="S32" i="1"/>
  <c r="S41" i="1" l="1"/>
  <c r="AI24" i="1"/>
  <c r="AI40" i="1"/>
  <c r="AI32" i="1"/>
  <c r="AI41" i="1" l="1"/>
  <c r="Z24" i="1"/>
  <c r="U32" i="1"/>
  <c r="U24" i="1"/>
  <c r="Z40" i="1" l="1"/>
  <c r="Z32" i="1"/>
  <c r="U40" i="1"/>
  <c r="U41" i="1" s="1"/>
  <c r="R40" i="1"/>
  <c r="R32" i="1"/>
  <c r="R24" i="1"/>
  <c r="R41" i="1" l="1"/>
  <c r="Z41" i="1"/>
  <c r="J40" i="1"/>
  <c r="J32" i="1"/>
  <c r="J24" i="1"/>
  <c r="J41" i="1" l="1"/>
  <c r="AL40" i="1" l="1"/>
  <c r="AL32" i="1"/>
  <c r="AL24" i="1"/>
  <c r="AG40" i="1"/>
  <c r="AG32" i="1"/>
  <c r="AG24" i="1"/>
  <c r="AH40" i="1"/>
  <c r="AH32" i="1"/>
  <c r="AH41" i="1" s="1"/>
  <c r="AH24" i="1"/>
  <c r="Y40" i="1"/>
  <c r="Y32" i="1"/>
  <c r="Y41" i="1" s="1"/>
  <c r="W40" i="1"/>
  <c r="W32" i="1"/>
  <c r="W24" i="1"/>
  <c r="H40" i="1"/>
  <c r="H32" i="1"/>
  <c r="H24" i="1"/>
  <c r="C40" i="1"/>
  <c r="C32" i="1"/>
  <c r="C24" i="1"/>
  <c r="AG41" i="1" l="1"/>
  <c r="W41" i="1"/>
  <c r="H41" i="1"/>
  <c r="C41" i="1"/>
  <c r="AL41" i="1"/>
  <c r="P40" i="1" l="1"/>
  <c r="AC40" i="1"/>
  <c r="AJ40" i="1"/>
  <c r="F40" i="1"/>
  <c r="G40" i="1"/>
  <c r="I40" i="1"/>
  <c r="K40" i="1"/>
  <c r="B40" i="1"/>
  <c r="B32" i="1"/>
  <c r="F32" i="1"/>
  <c r="G32" i="1"/>
  <c r="I32" i="1"/>
  <c r="M32" i="1"/>
  <c r="P32" i="1"/>
  <c r="AA32" i="1"/>
  <c r="AA41" i="1" s="1"/>
  <c r="AC41" i="1"/>
  <c r="AJ32" i="1"/>
  <c r="M24" i="1"/>
  <c r="P24" i="1"/>
  <c r="Y24" i="1"/>
  <c r="AJ24" i="1"/>
  <c r="F24" i="1"/>
  <c r="G24" i="1"/>
  <c r="I24" i="1"/>
  <c r="K24" i="1"/>
  <c r="AM43" i="1"/>
  <c r="AM35" i="1"/>
  <c r="AM36" i="1"/>
  <c r="AM37" i="1"/>
  <c r="AM38" i="1"/>
  <c r="AM15" i="1"/>
  <c r="AM16" i="1"/>
  <c r="AM17" i="1"/>
  <c r="AM18" i="1"/>
  <c r="AM19" i="1"/>
  <c r="AM20" i="1"/>
  <c r="AM21" i="1"/>
  <c r="AM22" i="1"/>
  <c r="AM23" i="1"/>
  <c r="G41" i="1" l="1"/>
  <c r="I41" i="1"/>
  <c r="B41" i="1"/>
  <c r="AJ41" i="1"/>
  <c r="P41" i="1"/>
  <c r="F41" i="1"/>
  <c r="AM42" i="1" l="1"/>
  <c r="K32" i="1" l="1"/>
  <c r="K41" i="1" s="1"/>
  <c r="AM27" i="1" l="1"/>
  <c r="AM28" i="1"/>
  <c r="AM29" i="1"/>
  <c r="AM30" i="1"/>
  <c r="AM31" i="1"/>
  <c r="AM26" i="1"/>
  <c r="AM34" i="1"/>
  <c r="AM32" i="1" l="1"/>
  <c r="AM14" i="1" l="1"/>
  <c r="AM24" i="1" l="1"/>
  <c r="AM39" i="1" l="1"/>
  <c r="AM40" i="1" s="1"/>
  <c r="AM41" i="1" s="1"/>
  <c r="M40" i="1"/>
  <c r="M41" i="1" s="1"/>
</calcChain>
</file>

<file path=xl/sharedStrings.xml><?xml version="1.0" encoding="utf-8"?>
<sst xmlns="http://schemas.openxmlformats.org/spreadsheetml/2006/main" count="77" uniqueCount="77">
  <si>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</si>
  <si>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</si>
  <si>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</si>
  <si>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</si>
  <si>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</si>
  <si>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</si>
  <si>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</si>
  <si>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</si>
  <si>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</si>
  <si>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</si>
  <si>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</si>
  <si>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</si>
  <si>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</si>
  <si>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</si>
  <si>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</si>
  <si>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</si>
  <si>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Deuda Subordinada y Obligaciones convertibles en acciones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</si>
  <si>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</si>
  <si>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</si>
  <si>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</si>
  <si>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</si>
  <si>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</si>
  <si>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</si>
  <si>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</t>
  </si>
  <si>
    <t>Resultados del Ejercicio</t>
  </si>
  <si>
    <t>Total Patrimonio</t>
  </si>
  <si>
    <t>Total Pasivo y Patrimonio</t>
  </si>
  <si>
    <t>Cuentas contingentes</t>
  </si>
  <si>
    <t>Cuentas de orden</t>
  </si>
  <si>
    <t xml:space="preserve">TODAS LAS INSTITUCIONES </t>
  </si>
  <si>
    <t>Cifras expresadas en Córdobas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</si>
  <si>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</si>
  <si>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</si>
  <si>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</si>
  <si>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</si>
  <si>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</si>
  <si>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</si>
  <si>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</si>
  <si>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</si>
  <si>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</si>
  <si>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</si>
  <si>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</si>
  <si>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</si>
  <si>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>FUNDACION FDL</t>
  </si>
  <si>
    <t xml:space="preserve">FUNDEMUJER </t>
  </si>
  <si>
    <t>FUNDENUSE S.A.</t>
  </si>
  <si>
    <t>GENTE MAS GENTE S.A.</t>
  </si>
  <si>
    <t>GMG SERVICIOS Nicaragua S.A.</t>
  </si>
  <si>
    <t>INSTACREDIT S.A.</t>
  </si>
  <si>
    <t>LEON 2000 IMF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</si>
  <si>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</si>
  <si>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</si>
  <si>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</si>
  <si>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</si>
  <si>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</si>
  <si>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</si>
  <si>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</si>
  <si>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</si>
  <si>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Provisiones para incobrabilidad de la cartera de crédito</t>
  </si>
  <si>
    <t>Cartera de créditos bruta</t>
  </si>
  <si>
    <t>MERCAPITAL, S.A.</t>
  </si>
  <si>
    <t>FINANCIA IFIM, S.A.</t>
  </si>
  <si>
    <r>
      <t xml:space="preserve">ESTADO DE SITUACIÓN FINANCIERA </t>
    </r>
    <r>
      <rPr>
        <b/>
        <vertAlign val="superscript"/>
        <sz val="11"/>
        <color indexed="62"/>
        <rFont val="Calibri"/>
        <family val="2"/>
      </rPr>
      <t>1</t>
    </r>
  </si>
  <si>
    <t>Cuentas</t>
  </si>
  <si>
    <t>SOYAHORA, S.A.</t>
  </si>
  <si>
    <t>UNICOSERVI, S.A.</t>
  </si>
  <si>
    <t>CREDIEXPRESS, S.A.</t>
  </si>
  <si>
    <t>CREDIGLOBEX, S.A.</t>
  </si>
  <si>
    <t>SERFIDE S.A.</t>
  </si>
  <si>
    <t xml:space="preserve">SERFIGSA </t>
  </si>
  <si>
    <t>PROMUJER LLC Sucursal Nicaragua</t>
  </si>
  <si>
    <t>ACCIONA FINANCE S.A.</t>
  </si>
  <si>
    <t>CREDIFÁCIL</t>
  </si>
  <si>
    <t>EZA CAPITAL, S.A.</t>
  </si>
  <si>
    <r>
      <rPr>
        <sz val="11"/>
        <color theme="8" tint="-0.249977111117893"/>
        <rFont val="Garamond"/>
        <family val="1"/>
      </rPr>
      <t>²</t>
    </r>
    <r>
      <rPr>
        <sz val="11"/>
        <color theme="8" tint="-0.249977111117893"/>
        <rFont val="Calibri"/>
        <family val="2"/>
      </rPr>
      <t xml:space="preserve"> N/R: No Reportado</t>
    </r>
  </si>
  <si>
    <t>AL 30 DE NOVIEMBRE DEL 2017</t>
  </si>
  <si>
    <t>Tipo de Cambio Oficial al 30/11/2017 es de C$ 30.6636 por US$1 dólar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</si>
</sst>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#,##0.000000000"/>
    <numFmt numFmtId="166" formatCode="_(&quot;$&quot;* #,##0.00_);_(&quot;$&quot;* \(#,##0.00\);_(&quot;$&quot;* &quot;-&quot;??_);_(@_)"/>
    <numFmt numFmtId="167" formatCode="_([$€-2]* #,##0.00_);_([$€-2]* \(#,##0.00\);_([$€-2]* &quot;-&quot;??_)"/>
    <numFmt numFmtId="168" formatCode="_-* #,##0.00\ _€_-;\-* #,##0.00\ _€_-;_-* &quot;-&quot;??\ _€_-;_-@_-"/>
    <numFmt numFmtId="169" formatCode="_-* #,##0.00\ _C_$_-;\-* #,##0.00\ _C_$_-;_-* &quot;-&quot;??\ _C_$_-;_-@_-"/>
    <numFmt numFmtId="170" formatCode="_ * #,##0.00_ ;_ * \-#,##0.00_ ;_ * &quot;-&quot;??_ ;_ @_ "/>
    <numFmt numFmtId="171" formatCode="0.00_ 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11"/>
      <color rgb="FF000000"/>
      <name val="Calibri"/>
      <family val="2"/>
      <scheme val="minor"/>
    </font>
    <font>
      <sz val="6"/>
      <color rgb="FF000000"/>
      <name val="Tahoma"/>
      <family val="2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Garamond"/>
      <family val="1"/>
    </font>
    <font>
      <sz val="11"/>
      <color theme="8" tint="-0.249977111117893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4">
    <xf numFmtId="0" fontId="0" fillId="0" borderId="0"/>
    <xf numFmtId="9" fontId="5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4" fillId="0" borderId="0">
      <alignment vertical="top"/>
    </xf>
    <xf numFmtId="43" fontId="5" fillId="0" borderId="0" applyFont="0" applyFill="0" applyBorder="0" applyAlignment="0" applyProtection="0"/>
    <xf numFmtId="0" fontId="13" fillId="0" borderId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4" fillId="0" borderId="0">
      <alignment vertical="top"/>
    </xf>
    <xf numFmtId="0" fontId="13" fillId="0" borderId="0"/>
    <xf numFmtId="0" fontId="12" fillId="0" borderId="1" applyNumberFormat="0" applyFill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43" fontId="13" fillId="0" borderId="0" applyFont="0" applyFill="0" applyBorder="0" applyAlignment="0" applyProtection="0"/>
    <xf numFmtId="0" fontId="1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>
      <alignment vertical="top"/>
    </xf>
    <xf numFmtId="0" fontId="5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/>
    <xf numFmtId="170" fontId="1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7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10" borderId="0" applyNumberFormat="0" applyBorder="0" applyAlignment="0" applyProtection="0"/>
    <xf numFmtId="0" fontId="20" fillId="22" borderId="2" applyNumberFormat="0" applyAlignment="0" applyProtection="0"/>
    <xf numFmtId="0" fontId="21" fillId="23" borderId="3" applyNumberFormat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24" fillId="13" borderId="2" applyNumberFormat="0" applyAlignment="0" applyProtection="0"/>
    <xf numFmtId="0" fontId="25" fillId="9" borderId="0" applyNumberFormat="0" applyBorder="0" applyAlignment="0" applyProtection="0"/>
    <xf numFmtId="0" fontId="26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9" borderId="5" applyNumberFormat="0" applyFont="0" applyAlignment="0" applyProtection="0"/>
    <xf numFmtId="9" fontId="13" fillId="0" borderId="0" applyFont="0" applyFill="0" applyBorder="0" applyAlignment="0" applyProtection="0"/>
    <xf numFmtId="0" fontId="27" fillId="22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3" fillId="0" borderId="9" applyNumberFormat="0" applyFill="0" applyAlignment="0" applyProtection="0"/>
    <xf numFmtId="0" fontId="33" fillId="0" borderId="10" applyNumberFormat="0" applyFill="0" applyAlignment="0" applyProtection="0"/>
  </cellStyleXfs>
  <cellXfs count="52">
    <xf numFmtId="0" fontId="0" fillId="0" borderId="0" xfId="0"/>
    <xf numFmtId="0" fontId="3" fillId="7" borderId="0" xfId="0" applyFont="1" applyFill="1"/>
    <xf numFmtId="4" fontId="0" fillId="0" borderId="0" xfId="0" applyNumberFormat="1"/>
    <xf numFmtId="0" fontId="4" fillId="7" borderId="0" xfId="0" applyFont="1" applyFill="1" applyAlignment="1">
      <alignment wrapText="1"/>
    </xf>
    <xf numFmtId="9" fontId="0" fillId="0" borderId="0" xfId="1" applyFont="1"/>
    <xf numFmtId="10" fontId="0" fillId="0" borderId="0" xfId="1" applyNumberFormat="1" applyFont="1"/>
    <xf numFmtId="0" fontId="6" fillId="7" borderId="0" xfId="0" applyFont="1" applyFill="1"/>
    <xf numFmtId="0" fontId="8" fillId="7" borderId="0" xfId="0" applyFont="1" applyFill="1"/>
    <xf numFmtId="40" fontId="2" fillId="0" borderId="0" xfId="0" applyNumberFormat="1" applyFont="1"/>
    <xf numFmtId="40" fontId="0" fillId="0" borderId="0" xfId="0" applyNumberFormat="1"/>
    <xf numFmtId="165" fontId="0" fillId="0" borderId="0" xfId="0" applyNumberFormat="1"/>
    <xf numFmtId="0" fontId="0" fillId="0" borderId="0" xfId="0" applyBorder="1"/>
    <xf numFmtId="164" fontId="0" fillId="0" borderId="0" xfId="4" applyFont="1"/>
    <xf numFmtId="0" fontId="11" fillId="0" borderId="0" xfId="0" applyFont="1"/>
    <xf numFmtId="0" fontId="0" fillId="0" borderId="0" xfId="0" applyFont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43" fontId="0" fillId="0" borderId="0" xfId="0" applyNumberFormat="1" applyFill="1"/>
    <xf numFmtId="9" fontId="0" fillId="0" borderId="0" xfId="1" applyFont="1" applyFill="1"/>
    <xf numFmtId="40" fontId="0" fillId="0" borderId="0" xfId="0" applyNumberFormat="1" applyFill="1"/>
    <xf numFmtId="164" fontId="0" fillId="0" borderId="0" xfId="4" applyFont="1" applyFill="1"/>
    <xf numFmtId="0" fontId="1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40" fontId="1" fillId="4" borderId="11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40" fontId="2" fillId="0" borderId="11" xfId="0" applyNumberFormat="1" applyFont="1" applyFill="1" applyBorder="1" applyAlignment="1">
      <alignment horizontal="left"/>
    </xf>
    <xf numFmtId="40" fontId="2" fillId="0" borderId="11" xfId="0" applyNumberFormat="1" applyFont="1" applyFill="1" applyBorder="1" applyAlignment="1"/>
    <xf numFmtId="0" fontId="2" fillId="6" borderId="11" xfId="0" applyFont="1" applyFill="1" applyBorder="1" applyAlignment="1">
      <alignment horizontal="left"/>
    </xf>
    <xf numFmtId="40" fontId="0" fillId="0" borderId="11" xfId="0" applyNumberFormat="1" applyFont="1" applyFill="1" applyBorder="1" applyAlignment="1"/>
    <xf numFmtId="4" fontId="1" fillId="4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40" fontId="2" fillId="0" borderId="11" xfId="0" applyNumberFormat="1" applyFont="1" applyBorder="1" applyAlignment="1">
      <alignment horizontal="right"/>
    </xf>
    <xf numFmtId="40" fontId="34" fillId="0" borderId="11" xfId="3" applyNumberFormat="1" applyFont="1" applyFill="1" applyBorder="1" applyAlignment="1">
      <alignment horizontal="right"/>
    </xf>
    <xf numFmtId="39" fontId="0" fillId="0" borderId="11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/>
    <xf numFmtId="0" fontId="0" fillId="0" borderId="11" xfId="0" applyNumberFormat="1" applyFont="1" applyBorder="1"/>
    <xf numFmtId="0" fontId="0" fillId="0" borderId="11" xfId="0" applyFont="1" applyBorder="1" applyAlignment="1">
      <alignment horizontal="left"/>
    </xf>
    <xf numFmtId="40" fontId="0" fillId="0" borderId="11" xfId="0" applyNumberFormat="1" applyFont="1" applyBorder="1" applyAlignment="1">
      <alignment horizontal="right"/>
    </xf>
    <xf numFmtId="40" fontId="0" fillId="0" borderId="11" xfId="0" applyNumberFormat="1" applyFont="1" applyBorder="1"/>
    <xf numFmtId="40" fontId="0" fillId="0" borderId="11" xfId="0" applyNumberFormat="1" applyFont="1" applyBorder="1" applyAlignment="1"/>
    <xf numFmtId="40" fontId="0" fillId="0" borderId="11" xfId="0" applyNumberFormat="1" applyFont="1" applyFill="1" applyBorder="1"/>
    <xf numFmtId="0" fontId="0" fillId="0" borderId="11" xfId="0" applyFont="1" applyFill="1" applyBorder="1" applyAlignment="1">
      <alignment horizontal="left"/>
    </xf>
    <xf numFmtId="40" fontId="0" fillId="0" borderId="11" xfId="0" applyNumberFormat="1" applyFont="1" applyFill="1" applyBorder="1" applyAlignment="1">
      <alignment horizontal="right"/>
    </xf>
    <xf numFmtId="40" fontId="34" fillId="0" borderId="11" xfId="3" applyNumberFormat="1" applyFont="1" applyFill="1" applyBorder="1"/>
    <xf numFmtId="0" fontId="35" fillId="7" borderId="0" xfId="0" applyFont="1" applyFill="1" applyAlignment="1">
      <alignment wrapText="1"/>
    </xf>
    <xf numFmtId="0" fontId="0" fillId="0" borderId="0" xfId="0"/>
    <xf numFmtId="40" fontId="0" fillId="0" borderId="12" xfId="0" applyNumberFormat="1" applyFont="1" applyFill="1" applyBorder="1"/>
  </cellXfs>
  <cellStyles count="134">
    <cellStyle name="20% - Énfasis1 2" xfId="82"/>
    <cellStyle name="20% - Énfasis2 2" xfId="83"/>
    <cellStyle name="20% - Énfasis3 2" xfId="84"/>
    <cellStyle name="20% - Énfasis4 2" xfId="85"/>
    <cellStyle name="20% - Énfasis5 2" xfId="86"/>
    <cellStyle name="20% - Énfasis6 2" xfId="87"/>
    <cellStyle name="40% - Énfasis1 2" xfId="88"/>
    <cellStyle name="40% - Énfasis2 2" xfId="89"/>
    <cellStyle name="40% - Énfasis3 2" xfId="90"/>
    <cellStyle name="40% - Énfasis4 2" xfId="91"/>
    <cellStyle name="40% - Énfasis5 2" xfId="92"/>
    <cellStyle name="40% - Énfasis6 2" xfId="93"/>
    <cellStyle name="60% - Énfasis1 2" xfId="94"/>
    <cellStyle name="60% - Énfasis2 2" xfId="95"/>
    <cellStyle name="60% - Énfasis3 2" xfId="96"/>
    <cellStyle name="60% - Énfasis4 2" xfId="97"/>
    <cellStyle name="60% - Énfasis5 2" xfId="98"/>
    <cellStyle name="60% - Énfasis6 2" xfId="99"/>
    <cellStyle name="Buena 2" xfId="100"/>
    <cellStyle name="Cálculo 2" xfId="101"/>
    <cellStyle name="Celda de comprobación 2" xfId="102"/>
    <cellStyle name="Celda vinculada 2" xfId="103"/>
    <cellStyle name="Comma 2 3" xfId="35"/>
    <cellStyle name="Comma 4" xfId="34"/>
    <cellStyle name="Encabezado 1 2" xfId="20"/>
    <cellStyle name="Encabezado 1 3" xfId="31"/>
    <cellStyle name="Encabezado 4 2" xfId="104"/>
    <cellStyle name="Énfasis1 2" xfId="105"/>
    <cellStyle name="Énfasis2 2" xfId="106"/>
    <cellStyle name="Énfasis3 2" xfId="107"/>
    <cellStyle name="Énfasis4 2" xfId="108"/>
    <cellStyle name="Énfasis5 2" xfId="109"/>
    <cellStyle name="Énfasis6 2" xfId="110"/>
    <cellStyle name="Entrada 2" xfId="111"/>
    <cellStyle name="Euro" xfId="6"/>
    <cellStyle name="Incorrecto 2" xfId="112"/>
    <cellStyle name="Millares" xfId="4" builtinId="3"/>
    <cellStyle name="Millares 10 13" xfId="67"/>
    <cellStyle name="Millares 10 13 2" xfId="61"/>
    <cellStyle name="Millares 10 2" xfId="79"/>
    <cellStyle name="Millares 10 2 11" xfId="65"/>
    <cellStyle name="Millares 15 2 2" xfId="57"/>
    <cellStyle name="Millares 2" xfId="3"/>
    <cellStyle name="Millares 2 10" xfId="32"/>
    <cellStyle name="Millares 2 10 8" xfId="63"/>
    <cellStyle name="Millares 2 14 3" xfId="77"/>
    <cellStyle name="Millares 2 2" xfId="17"/>
    <cellStyle name="Millares 2 2 2 4 2" xfId="74"/>
    <cellStyle name="Millares 2 3" xfId="33"/>
    <cellStyle name="Millares 2 4" xfId="39"/>
    <cellStyle name="Millares 2 5" xfId="42"/>
    <cellStyle name="Millares 2 6" xfId="54"/>
    <cellStyle name="Millares 3" xfId="8"/>
    <cellStyle name="Millares 3 2" xfId="12"/>
    <cellStyle name="Millares 3 2 2" xfId="37"/>
    <cellStyle name="Millares 3 3" xfId="52"/>
    <cellStyle name="Millares 39" xfId="53"/>
    <cellStyle name="Millares 4" xfId="23"/>
    <cellStyle name="Millares 5" xfId="27"/>
    <cellStyle name="Millares 5 15" xfId="62"/>
    <cellStyle name="Millares 5 2" xfId="80"/>
    <cellStyle name="Millares 5 2 15" xfId="76"/>
    <cellStyle name="Millares 6" xfId="11"/>
    <cellStyle name="Millares 7" xfId="10"/>
    <cellStyle name="Millares 9" xfId="38"/>
    <cellStyle name="Moneda 4" xfId="16"/>
    <cellStyle name="Neutral 2" xfId="113"/>
    <cellStyle name="Normal" xfId="0" builtinId="0"/>
    <cellStyle name="Normal 10" xfId="30"/>
    <cellStyle name="Normal 10 12" xfId="58"/>
    <cellStyle name="Normal 10 6" xfId="78"/>
    <cellStyle name="Normal 11" xfId="114"/>
    <cellStyle name="Normal 11 17" xfId="70"/>
    <cellStyle name="Normal 11 9" xfId="66"/>
    <cellStyle name="Normal 12 2" xfId="115"/>
    <cellStyle name="Normal 15" xfId="14"/>
    <cellStyle name="Normal 154" xfId="59"/>
    <cellStyle name="Normal 16" xfId="116"/>
    <cellStyle name="Normal 17 2 10" xfId="56"/>
    <cellStyle name="Normal 17 2 2" xfId="75"/>
    <cellStyle name="Normal 17 2 2 6" xfId="64"/>
    <cellStyle name="Normal 17 2 2 6 2" xfId="73"/>
    <cellStyle name="Normal 198" xfId="71"/>
    <cellStyle name="Normal 2" xfId="2"/>
    <cellStyle name="Normal 2 2" xfId="7"/>
    <cellStyle name="Normal 2 2 2" xfId="43"/>
    <cellStyle name="Normal 2 2 3" xfId="117"/>
    <cellStyle name="Normal 2 3" xfId="81"/>
    <cellStyle name="Normal 2 5 10" xfId="68"/>
    <cellStyle name="Normal 2 5 2 13" xfId="69"/>
    <cellStyle name="Normal 2_BalanzaCrediglobex" xfId="29"/>
    <cellStyle name="Normal 3" xfId="15"/>
    <cellStyle name="Normal 3 2" xfId="44"/>
    <cellStyle name="Normal 3 2 2" xfId="119"/>
    <cellStyle name="Normal 3 3" xfId="118"/>
    <cellStyle name="Normal 3 7" xfId="60"/>
    <cellStyle name="Normal 3_SIG_A_Resumen 2" xfId="5"/>
    <cellStyle name="Normal 4" xfId="19"/>
    <cellStyle name="Normal 4 2" xfId="24"/>
    <cellStyle name="Normal 4 3" xfId="45"/>
    <cellStyle name="Normal 5" xfId="25"/>
    <cellStyle name="Normal 5 2" xfId="51"/>
    <cellStyle name="Normal 5 3" xfId="40"/>
    <cellStyle name="Normal 5 4" xfId="55"/>
    <cellStyle name="Normal 57" xfId="72"/>
    <cellStyle name="Normal 6" xfId="22"/>
    <cellStyle name="Normal 6 2" xfId="46"/>
    <cellStyle name="Normal 67" xfId="120"/>
    <cellStyle name="Normal 7" xfId="26"/>
    <cellStyle name="Normal 7 2" xfId="47"/>
    <cellStyle name="Normal 8" xfId="28"/>
    <cellStyle name="Normal 8 2" xfId="48"/>
    <cellStyle name="Normal 8 3" xfId="50"/>
    <cellStyle name="Normal 8 4" xfId="41"/>
    <cellStyle name="Normal 80" xfId="121"/>
    <cellStyle name="Normal 9" xfId="9"/>
    <cellStyle name="Normal 9 2" xfId="36"/>
    <cellStyle name="Normal 9 3" xfId="49"/>
    <cellStyle name="Normal 91" xfId="122"/>
    <cellStyle name="Normal 96" xfId="123"/>
    <cellStyle name="Notas 2" xfId="124"/>
    <cellStyle name="Porcentaje" xfId="1" builtinId="5"/>
    <cellStyle name="Porcentaje 2" xfId="13"/>
    <cellStyle name="Porcentaje 2 2" xfId="125"/>
    <cellStyle name="Porcentual 2" xfId="18"/>
    <cellStyle name="Salida 2" xfId="126"/>
    <cellStyle name="Texto de advertencia 2" xfId="127"/>
    <cellStyle name="Texto explicativo 2" xfId="128"/>
    <cellStyle name="Título 1 2" xfId="21"/>
    <cellStyle name="Título 1 2 2" xfId="130"/>
    <cellStyle name="Título 2 2" xfId="131"/>
    <cellStyle name="Título 3 2" xfId="132"/>
    <cellStyle name="Título 4" xfId="129"/>
    <cellStyle name="Total 2" xfId="133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3" name="Imagen 2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102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O64"/>
  <sheetViews>
    <sheetView tabSelected="1" zoomScale="115" zoomScaleNormal="11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N43" sqref="AN43"/>
    </sheetView>
  </sheetViews>
  <sheetFormatPr baseColWidth="10" defaultRowHeight="14.4" x14ac:dyDescent="0.3"/>
  <cols>
    <col min="1" max="1" width="58.5546875" bestFit="1" customWidth="1"/>
    <col min="2" max="2" width="19.44140625" customWidth="1"/>
    <col min="3" max="3" width="16.6640625" customWidth="1"/>
    <col min="4" max="4" width="16.33203125" customWidth="1"/>
    <col min="5" max="5" width="18.5546875" customWidth="1"/>
    <col min="6" max="6" width="16.109375" customWidth="1"/>
    <col min="7" max="7" width="17" customWidth="1"/>
    <col min="8" max="8" width="16.109375" customWidth="1"/>
    <col min="9" max="10" width="18" customWidth="1"/>
    <col min="11" max="11" width="14.33203125" customWidth="1"/>
    <col min="12" max="13" width="18.33203125" customWidth="1"/>
    <col min="14" max="14" width="15.6640625" customWidth="1"/>
    <col min="15" max="15" width="16" customWidth="1"/>
    <col min="16" max="16" width="16" style="16" customWidth="1"/>
    <col min="17" max="17" width="16.6640625" customWidth="1"/>
    <col min="18" max="18" width="15.6640625" customWidth="1"/>
    <col min="19" max="19" width="15.5546875" customWidth="1"/>
    <col min="20" max="20" width="14.33203125" customWidth="1"/>
    <col min="21" max="21" width="18.5546875" customWidth="1"/>
    <col min="22" max="22" width="15.88671875" customWidth="1"/>
    <col min="23" max="23" width="16" customWidth="1"/>
    <col min="24" max="24" width="19.6640625" customWidth="1"/>
    <col min="25" max="25" width="17.44140625" customWidth="1"/>
    <col min="26" max="26" width="16.88671875" customWidth="1"/>
    <col min="27" max="27" width="15.88671875" customWidth="1"/>
    <col min="28" max="28" width="16.6640625" customWidth="1"/>
    <col min="29" max="30" width="15.33203125" customWidth="1"/>
    <col min="31" max="31" width="18.109375" customWidth="1"/>
    <col min="32" max="32" width="15.6640625" customWidth="1"/>
    <col min="33" max="33" width="16.33203125" customWidth="1"/>
    <col min="34" max="34" width="18.44140625" customWidth="1"/>
    <col min="35" max="35" width="17.5546875" customWidth="1"/>
    <col min="36" max="36" width="17.109375" customWidth="1"/>
    <col min="37" max="37" width="15.5546875" customWidth="1"/>
    <col min="38" max="38" width="17.5546875" customWidth="1"/>
    <col min="39" max="39" width="18.6640625" customWidth="1"/>
    <col min="40" max="40" width="16.5546875" bestFit="1" customWidth="1"/>
    <col min="41" max="41" width="14" bestFit="1" customWidth="1"/>
  </cols>
  <sheetData>
    <row r="1" spans="1:40" x14ac:dyDescent="0.3">
      <c r="S1" s="50"/>
    </row>
    <row r="2" spans="1:40" x14ac:dyDescent="0.3">
      <c r="S2" s="50"/>
      <c r="AL2" s="5"/>
    </row>
    <row r="3" spans="1:40" x14ac:dyDescent="0.3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50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9"/>
      <c r="AN3" s="4"/>
    </row>
    <row r="4" spans="1:40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0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0" x14ac:dyDescent="0.3">
      <c r="C5" s="17"/>
      <c r="D5" s="17"/>
      <c r="E5" s="17"/>
      <c r="F5" s="17"/>
      <c r="G5" s="17"/>
      <c r="H5" s="17"/>
      <c r="I5" s="17"/>
      <c r="J5" s="17"/>
      <c r="K5" s="19"/>
      <c r="L5" s="17"/>
      <c r="M5" s="17"/>
      <c r="N5" s="17"/>
      <c r="O5" s="17"/>
      <c r="P5" s="17"/>
      <c r="Q5" s="17"/>
      <c r="R5" s="17"/>
      <c r="S5" s="50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20"/>
      <c r="AH5" s="17"/>
      <c r="AI5" s="17"/>
      <c r="AJ5" s="17"/>
      <c r="AK5" s="17"/>
      <c r="AL5" s="17"/>
      <c r="AM5" s="19"/>
    </row>
    <row r="6" spans="1:40" x14ac:dyDescent="0.3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1"/>
      <c r="P6" s="17"/>
      <c r="Q6" s="17"/>
      <c r="R6" s="17"/>
      <c r="S6" s="50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40" x14ac:dyDescent="0.3">
      <c r="A7" s="1" t="s">
        <v>29</v>
      </c>
      <c r="C7" s="17"/>
      <c r="D7" s="17"/>
      <c r="E7" s="17"/>
      <c r="F7" s="20"/>
      <c r="G7" s="17"/>
      <c r="H7" s="17"/>
      <c r="I7" s="17"/>
      <c r="J7" s="17"/>
      <c r="K7" s="17"/>
      <c r="L7" s="17"/>
      <c r="M7" s="17"/>
      <c r="N7" s="17"/>
      <c r="O7" s="21"/>
      <c r="P7" s="21"/>
      <c r="Q7" s="17"/>
      <c r="R7" s="17"/>
      <c r="S7" s="50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40" ht="16.2" x14ac:dyDescent="0.3">
      <c r="A8" s="6" t="s">
        <v>62</v>
      </c>
      <c r="O8" s="12"/>
      <c r="P8" s="9"/>
      <c r="S8" s="50"/>
    </row>
    <row r="9" spans="1:40" x14ac:dyDescent="0.3">
      <c r="A9" s="1" t="s">
        <v>75</v>
      </c>
      <c r="O9" s="12"/>
    </row>
    <row r="10" spans="1:40" ht="15" customHeight="1" x14ac:dyDescent="0.3">
      <c r="A10" s="1" t="s">
        <v>30</v>
      </c>
      <c r="B10" s="16"/>
      <c r="C10" s="17"/>
      <c r="D10" s="17"/>
      <c r="E10" s="16"/>
      <c r="F10" s="17"/>
      <c r="G10" s="50"/>
      <c r="H10" s="17"/>
      <c r="I10" s="17"/>
      <c r="J10" s="50"/>
      <c r="K10" s="17"/>
      <c r="L10" s="50"/>
      <c r="M10" s="17"/>
      <c r="N10" s="17"/>
      <c r="O10" s="12"/>
      <c r="Q10" s="17"/>
      <c r="R10" s="50"/>
      <c r="S10" s="50"/>
      <c r="T10" s="17"/>
      <c r="U10" s="50"/>
      <c r="V10" s="17"/>
      <c r="W10" s="17"/>
      <c r="X10" s="50"/>
      <c r="Y10" s="17"/>
      <c r="Z10" s="50"/>
      <c r="AA10" s="17"/>
      <c r="AB10" s="16"/>
      <c r="AC10" s="17"/>
      <c r="AD10" s="17"/>
      <c r="AE10" s="17"/>
      <c r="AF10" s="17"/>
      <c r="AG10" s="17"/>
      <c r="AH10" s="17"/>
      <c r="AI10" s="50"/>
      <c r="AJ10" s="17"/>
      <c r="AK10" s="17"/>
      <c r="AL10" s="17"/>
      <c r="AM10" s="17"/>
    </row>
    <row r="11" spans="1:40" ht="16.2" customHeight="1" x14ac:dyDescent="0.3">
      <c r="A11" s="1"/>
      <c r="F11" s="17"/>
      <c r="G11" s="17"/>
      <c r="H11" s="17"/>
      <c r="I11" s="17"/>
      <c r="J11" s="17"/>
      <c r="K11" s="17"/>
      <c r="L11" s="17"/>
      <c r="M11" s="17"/>
      <c r="N11" s="17"/>
      <c r="O11" s="1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40" s="38" customFormat="1" ht="34.200000000000003" customHeight="1" x14ac:dyDescent="0.3">
      <c r="A12" s="37" t="s">
        <v>63</v>
      </c>
      <c r="B12" s="22" t="s">
        <v>71</v>
      </c>
      <c r="C12" s="37" t="s">
        <v>31</v>
      </c>
      <c r="D12" s="37" t="s">
        <v>32</v>
      </c>
      <c r="E12" s="37" t="s">
        <v>33</v>
      </c>
      <c r="F12" s="22" t="s">
        <v>34</v>
      </c>
      <c r="G12" s="22" t="s">
        <v>35</v>
      </c>
      <c r="H12" s="37" t="s">
        <v>36</v>
      </c>
      <c r="I12" s="37" t="s">
        <v>37</v>
      </c>
      <c r="J12" s="37" t="s">
        <v>38</v>
      </c>
      <c r="K12" s="37" t="s">
        <v>39</v>
      </c>
      <c r="L12" s="37" t="s">
        <v>66</v>
      </c>
      <c r="M12" s="37" t="s">
        <v>72</v>
      </c>
      <c r="N12" s="22" t="s">
        <v>67</v>
      </c>
      <c r="O12" s="22" t="s">
        <v>40</v>
      </c>
      <c r="P12" s="22" t="s">
        <v>73</v>
      </c>
      <c r="Q12" s="22" t="s">
        <v>61</v>
      </c>
      <c r="R12" s="37" t="s">
        <v>41</v>
      </c>
      <c r="S12" s="37" t="s">
        <v>42</v>
      </c>
      <c r="T12" s="22" t="s">
        <v>57</v>
      </c>
      <c r="U12" s="22" t="s">
        <v>43</v>
      </c>
      <c r="V12" s="37" t="s">
        <v>44</v>
      </c>
      <c r="W12" s="22" t="s">
        <v>45</v>
      </c>
      <c r="X12" s="22" t="s">
        <v>46</v>
      </c>
      <c r="Y12" s="22" t="s">
        <v>47</v>
      </c>
      <c r="Z12" s="22" t="s">
        <v>48</v>
      </c>
      <c r="AA12" s="22" t="s">
        <v>49</v>
      </c>
      <c r="AB12" s="22" t="s">
        <v>60</v>
      </c>
      <c r="AC12" s="22" t="s">
        <v>50</v>
      </c>
      <c r="AD12" s="22" t="s">
        <v>51</v>
      </c>
      <c r="AE12" s="37" t="s">
        <v>52</v>
      </c>
      <c r="AF12" s="37" t="s">
        <v>53</v>
      </c>
      <c r="AG12" s="22" t="s">
        <v>54</v>
      </c>
      <c r="AH12" s="22" t="s">
        <v>70</v>
      </c>
      <c r="AI12" s="22" t="s">
        <v>68</v>
      </c>
      <c r="AJ12" s="37" t="s">
        <v>69</v>
      </c>
      <c r="AK12" s="37" t="s">
        <v>64</v>
      </c>
      <c r="AL12" s="37" t="s">
        <v>65</v>
      </c>
      <c r="AM12" s="37" t="s">
        <v>55</v>
      </c>
    </row>
    <row r="13" spans="1:40" x14ac:dyDescent="0.3">
      <c r="A13" s="23" t="s">
        <v>0</v>
      </c>
      <c r="B13" s="24"/>
      <c r="C13" s="39"/>
      <c r="D13" s="39"/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40" x14ac:dyDescent="0.3">
      <c r="A14" s="41" t="s">
        <v>1</v>
      </c>
      <c r="B14" s="42">
        <v>-152914.07</v>
      </c>
      <c r="C14" s="42">
        <v>2322269.4500000002</v>
      </c>
      <c r="D14" s="42">
        <v>1656779.91</v>
      </c>
      <c r="E14" s="42">
        <v>7962161.3499999996</v>
      </c>
      <c r="F14" s="42">
        <v>30520521.18</v>
      </c>
      <c r="G14" s="42">
        <v>4379016.5599999996</v>
      </c>
      <c r="H14" s="42">
        <v>1471756.24</v>
      </c>
      <c r="I14" s="43">
        <v>1453961.22</v>
      </c>
      <c r="J14" s="43">
        <v>760781.36</v>
      </c>
      <c r="K14" s="43">
        <v>6084250.8700000001</v>
      </c>
      <c r="L14" s="43">
        <v>8506854.3399999999</v>
      </c>
      <c r="M14" s="43">
        <v>13749728.66</v>
      </c>
      <c r="N14" s="44">
        <v>448361.52</v>
      </c>
      <c r="O14" s="43">
        <v>488224.51</v>
      </c>
      <c r="P14" s="43">
        <v>5039545.29</v>
      </c>
      <c r="Q14" s="45">
        <v>1812291.2100000002</v>
      </c>
      <c r="R14" s="43">
        <v>6547781.8399999999</v>
      </c>
      <c r="S14" s="45">
        <v>7896506.3400000008</v>
      </c>
      <c r="T14" s="44">
        <v>3023123.16</v>
      </c>
      <c r="U14" s="43">
        <v>21395646.73</v>
      </c>
      <c r="V14" s="43">
        <v>2248135.2799999998</v>
      </c>
      <c r="W14" s="43">
        <v>59622591.240000002</v>
      </c>
      <c r="X14" s="43">
        <v>19730040.650000002</v>
      </c>
      <c r="Y14" s="43">
        <v>13232913.800000001</v>
      </c>
      <c r="Z14" s="43">
        <v>8843591.6199999992</v>
      </c>
      <c r="AA14" s="43">
        <v>4379162.07</v>
      </c>
      <c r="AB14" s="43">
        <v>103497157.75000001</v>
      </c>
      <c r="AC14" s="43">
        <v>57631175.490000002</v>
      </c>
      <c r="AD14" s="44">
        <v>694824.69999995688</v>
      </c>
      <c r="AE14" s="43">
        <v>11751775.220000001</v>
      </c>
      <c r="AF14" s="43">
        <v>350171.87</v>
      </c>
      <c r="AG14" s="43">
        <v>77735431.670000002</v>
      </c>
      <c r="AH14" s="43">
        <v>75486913.150000006</v>
      </c>
      <c r="AI14" s="43">
        <v>1730898.7</v>
      </c>
      <c r="AJ14" s="45">
        <v>36005573.439999998</v>
      </c>
      <c r="AK14" s="44">
        <v>247581.41</v>
      </c>
      <c r="AL14" s="43">
        <v>44530196.090000018</v>
      </c>
      <c r="AM14" s="43">
        <f t="shared" ref="AM14:AM23" si="0">+SUM(B14:AL14)</f>
        <v>643084781.82000017</v>
      </c>
    </row>
    <row r="15" spans="1:40" x14ac:dyDescent="0.3">
      <c r="A15" s="41" t="s">
        <v>2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3">
        <v>0</v>
      </c>
      <c r="J15" s="43">
        <v>1117523.55</v>
      </c>
      <c r="K15" s="43">
        <v>0</v>
      </c>
      <c r="L15" s="43">
        <v>0</v>
      </c>
      <c r="M15" s="43">
        <v>0</v>
      </c>
      <c r="N15" s="44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4">
        <v>0</v>
      </c>
      <c r="U15" s="43">
        <v>177358686.40000001</v>
      </c>
      <c r="V15" s="43">
        <v>0</v>
      </c>
      <c r="W15" s="45">
        <v>764173.01</v>
      </c>
      <c r="X15" s="43">
        <v>0</v>
      </c>
      <c r="Y15" s="43">
        <v>0</v>
      </c>
      <c r="Z15" s="43">
        <v>0</v>
      </c>
      <c r="AA15" s="43">
        <v>91990.8</v>
      </c>
      <c r="AB15" s="43">
        <v>0</v>
      </c>
      <c r="AC15" s="43">
        <v>0</v>
      </c>
      <c r="AD15" s="44">
        <v>0</v>
      </c>
      <c r="AE15" s="43">
        <v>0</v>
      </c>
      <c r="AF15" s="45">
        <v>0</v>
      </c>
      <c r="AG15" s="43">
        <v>0</v>
      </c>
      <c r="AH15" s="43">
        <v>0</v>
      </c>
      <c r="AI15" s="43">
        <v>0</v>
      </c>
      <c r="AJ15" s="45">
        <v>26431474.539999999</v>
      </c>
      <c r="AK15" s="44">
        <v>0</v>
      </c>
      <c r="AL15" s="43">
        <v>0</v>
      </c>
      <c r="AM15" s="43">
        <f t="shared" si="0"/>
        <v>205763848.30000001</v>
      </c>
    </row>
    <row r="16" spans="1:40" s="17" customFormat="1" x14ac:dyDescent="0.3">
      <c r="A16" s="46" t="s">
        <v>3</v>
      </c>
      <c r="B16" s="42">
        <v>69117609.230000004</v>
      </c>
      <c r="C16" s="47">
        <v>146471834.11000001</v>
      </c>
      <c r="D16" s="47">
        <v>60013607.300800003</v>
      </c>
      <c r="E16" s="47">
        <v>72958721.280000001</v>
      </c>
      <c r="F16" s="47">
        <v>285416074.07999998</v>
      </c>
      <c r="G16" s="47">
        <v>45640574.390000001</v>
      </c>
      <c r="H16" s="47">
        <v>68683302.079999998</v>
      </c>
      <c r="I16" s="45">
        <v>6897277.9299999997</v>
      </c>
      <c r="J16" s="45">
        <v>31881618.369999997</v>
      </c>
      <c r="K16" s="45">
        <v>82291566.799999997</v>
      </c>
      <c r="L16" s="45">
        <v>171919027.17000002</v>
      </c>
      <c r="M16" s="45">
        <v>77762063.609999999</v>
      </c>
      <c r="N16" s="31">
        <v>137073992.15000001</v>
      </c>
      <c r="O16" s="45">
        <v>14004004.68</v>
      </c>
      <c r="P16" s="45">
        <v>21623884.989999998</v>
      </c>
      <c r="Q16" s="45">
        <v>56990668.140000015</v>
      </c>
      <c r="R16" s="45">
        <v>85695876.900000006</v>
      </c>
      <c r="S16" s="45">
        <v>84190873.690000013</v>
      </c>
      <c r="T16" s="31">
        <v>10036308.359999999</v>
      </c>
      <c r="U16" s="45">
        <v>245326600.49000004</v>
      </c>
      <c r="V16" s="45">
        <v>17199135.640000001</v>
      </c>
      <c r="W16" s="45">
        <v>832745171.25999999</v>
      </c>
      <c r="X16" s="45">
        <v>636215490.63000011</v>
      </c>
      <c r="Y16" s="45">
        <v>1678364015.95</v>
      </c>
      <c r="Z16" s="45">
        <v>1007486630.59</v>
      </c>
      <c r="AA16" s="45">
        <v>66553123.380000003</v>
      </c>
      <c r="AB16" s="45">
        <v>827646128.01999974</v>
      </c>
      <c r="AC16" s="45">
        <v>413369354.75999999</v>
      </c>
      <c r="AD16" s="31">
        <v>25379890.010000013</v>
      </c>
      <c r="AE16" s="45">
        <v>47519543.399999999</v>
      </c>
      <c r="AF16" s="45">
        <v>162532001.83000001</v>
      </c>
      <c r="AG16" s="45">
        <v>840848600.13999999</v>
      </c>
      <c r="AH16" s="45">
        <v>861515286.80999994</v>
      </c>
      <c r="AI16" s="45">
        <v>20876184.41</v>
      </c>
      <c r="AJ16" s="45">
        <v>342446038.82999998</v>
      </c>
      <c r="AK16" s="45">
        <v>18800329.510000002</v>
      </c>
      <c r="AL16" s="45">
        <v>1341244662.4200001</v>
      </c>
      <c r="AM16" s="43">
        <f t="shared" si="0"/>
        <v>10914737073.340801</v>
      </c>
    </row>
    <row r="17" spans="1:41" s="17" customFormat="1" x14ac:dyDescent="0.3">
      <c r="A17" s="46" t="s">
        <v>59</v>
      </c>
      <c r="B17" s="47">
        <v>67529358.079999998</v>
      </c>
      <c r="C17" s="47">
        <v>139725743.27000001</v>
      </c>
      <c r="D17" s="47">
        <v>60288421.037999995</v>
      </c>
      <c r="E17" s="47">
        <v>63616260.490000002</v>
      </c>
      <c r="F17" s="47">
        <v>266306533.56999999</v>
      </c>
      <c r="G17" s="47">
        <v>48679515.380000003</v>
      </c>
      <c r="H17" s="45">
        <v>84492159.25</v>
      </c>
      <c r="I17" s="45">
        <v>8049199.482699994</v>
      </c>
      <c r="J17" s="45">
        <v>29200208.68</v>
      </c>
      <c r="K17" s="45">
        <v>83634073.840000004</v>
      </c>
      <c r="L17" s="45">
        <v>179715649.72000012</v>
      </c>
      <c r="M17" s="45">
        <v>80041001.049999997</v>
      </c>
      <c r="N17" s="31">
        <v>158754873.49000001</v>
      </c>
      <c r="O17" s="31">
        <v>13697168.720000001</v>
      </c>
      <c r="P17" s="31">
        <v>21322501.100000001</v>
      </c>
      <c r="Q17" s="31">
        <v>59571959.43</v>
      </c>
      <c r="R17" s="45">
        <v>89281673.689999998</v>
      </c>
      <c r="S17" s="45">
        <v>88869707.220000014</v>
      </c>
      <c r="T17" s="31">
        <v>10246628.839999998</v>
      </c>
      <c r="U17" s="45">
        <v>263057041.49000001</v>
      </c>
      <c r="V17" s="45">
        <v>17105458.32</v>
      </c>
      <c r="W17" s="45">
        <v>796718948.52999997</v>
      </c>
      <c r="X17" s="45">
        <v>647862353.96000004</v>
      </c>
      <c r="Y17" s="45">
        <v>1739768011.8199997</v>
      </c>
      <c r="Z17" s="45">
        <v>1144637575.77</v>
      </c>
      <c r="AA17" s="45">
        <v>70107209.049999997</v>
      </c>
      <c r="AB17" s="45">
        <v>804885816.20999968</v>
      </c>
      <c r="AC17" s="45">
        <v>414912930.64000005</v>
      </c>
      <c r="AD17" s="31">
        <v>22000147.060000014</v>
      </c>
      <c r="AE17" s="45">
        <v>51204836.869999997</v>
      </c>
      <c r="AF17" s="45">
        <v>194701608.66999999</v>
      </c>
      <c r="AG17" s="45">
        <v>822045097.40999997</v>
      </c>
      <c r="AH17" s="45">
        <v>856851484.6400001</v>
      </c>
      <c r="AI17" s="45">
        <v>21822248.330000002</v>
      </c>
      <c r="AJ17" s="45">
        <v>345406822.06</v>
      </c>
      <c r="AK17" s="45">
        <v>20647845.340000004</v>
      </c>
      <c r="AL17" s="45">
        <v>1362171967.3399999</v>
      </c>
      <c r="AM17" s="45">
        <f t="shared" si="0"/>
        <v>11148930039.8507</v>
      </c>
    </row>
    <row r="18" spans="1:41" s="17" customFormat="1" x14ac:dyDescent="0.3">
      <c r="A18" s="46" t="s">
        <v>58</v>
      </c>
      <c r="B18" s="47">
        <v>-1222916.3600000001</v>
      </c>
      <c r="C18" s="47">
        <v>-31344215.93</v>
      </c>
      <c r="D18" s="47">
        <v>-2128899.2000000002</v>
      </c>
      <c r="E18" s="47">
        <v>-4144198.78</v>
      </c>
      <c r="F18" s="47">
        <v>-4068880.88</v>
      </c>
      <c r="G18" s="47">
        <v>-4769342.8600000003</v>
      </c>
      <c r="H18" s="45">
        <v>-16217979.310000001</v>
      </c>
      <c r="I18" s="45">
        <v>-1151921.55</v>
      </c>
      <c r="J18" s="45">
        <v>-1559011.44</v>
      </c>
      <c r="K18" s="45">
        <v>-3977477.82</v>
      </c>
      <c r="L18" s="45">
        <v>-14294256.48</v>
      </c>
      <c r="M18" s="45">
        <v>-2278937.44</v>
      </c>
      <c r="N18" s="45">
        <v>-26650971.91</v>
      </c>
      <c r="O18" s="45">
        <v>-450189.54</v>
      </c>
      <c r="P18" s="45">
        <v>-218423.08</v>
      </c>
      <c r="Q18" s="45">
        <v>-3511686.54</v>
      </c>
      <c r="R18" s="45">
        <v>-5219937.6100000003</v>
      </c>
      <c r="S18" s="45">
        <v>-7144832.540000001</v>
      </c>
      <c r="T18" s="45">
        <v>-440446.22</v>
      </c>
      <c r="U18" s="45">
        <v>-36395120.450000003</v>
      </c>
      <c r="V18" s="45">
        <v>-606809.53</v>
      </c>
      <c r="W18" s="45">
        <v>-17031946.440000001</v>
      </c>
      <c r="X18" s="45">
        <v>-44651258.909999996</v>
      </c>
      <c r="Y18" s="45">
        <v>-201383891.88999999</v>
      </c>
      <c r="Z18" s="45">
        <v>-175120837.38</v>
      </c>
      <c r="AA18" s="45">
        <v>-4825768.1900000004</v>
      </c>
      <c r="AB18" s="45">
        <v>-17557288.180000003</v>
      </c>
      <c r="AC18" s="45">
        <v>-20804685.32</v>
      </c>
      <c r="AD18" s="45">
        <v>-2170036.4800000004</v>
      </c>
      <c r="AE18" s="45">
        <v>-4772294.17</v>
      </c>
      <c r="AF18" s="45">
        <v>-32169606.838080999</v>
      </c>
      <c r="AG18" s="45">
        <v>-18129106.289999999</v>
      </c>
      <c r="AH18" s="45">
        <v>-22665549.760000002</v>
      </c>
      <c r="AI18" s="45">
        <v>-1558775.85</v>
      </c>
      <c r="AJ18" s="45">
        <v>-12436624.49</v>
      </c>
      <c r="AK18" s="45">
        <v>-2280512.1800000002</v>
      </c>
      <c r="AL18" s="45">
        <v>-77767578.140000001</v>
      </c>
      <c r="AM18" s="45">
        <f t="shared" si="0"/>
        <v>-823122215.97808087</v>
      </c>
    </row>
    <row r="19" spans="1:41" x14ac:dyDescent="0.3">
      <c r="A19" s="41" t="s">
        <v>4</v>
      </c>
      <c r="B19" s="42">
        <v>2166934.04</v>
      </c>
      <c r="C19" s="42">
        <v>0</v>
      </c>
      <c r="D19" s="42">
        <v>0</v>
      </c>
      <c r="E19" s="42">
        <v>19801343.079999998</v>
      </c>
      <c r="F19" s="42">
        <v>0</v>
      </c>
      <c r="G19" s="42">
        <v>744104.66</v>
      </c>
      <c r="H19" s="42">
        <v>0</v>
      </c>
      <c r="I19" s="43">
        <v>828.28</v>
      </c>
      <c r="J19" s="43">
        <v>7543007.79</v>
      </c>
      <c r="K19" s="43">
        <v>0</v>
      </c>
      <c r="L19" s="43">
        <v>35282.520000000004</v>
      </c>
      <c r="M19" s="43">
        <v>1231346.19</v>
      </c>
      <c r="N19" s="44">
        <v>218960.33000000002</v>
      </c>
      <c r="O19" s="43">
        <v>0</v>
      </c>
      <c r="P19" s="43">
        <v>0</v>
      </c>
      <c r="Q19" s="43">
        <v>0</v>
      </c>
      <c r="R19" s="43">
        <v>5055200.05</v>
      </c>
      <c r="S19" s="43">
        <v>695756.62999999989</v>
      </c>
      <c r="T19" s="44">
        <v>0</v>
      </c>
      <c r="U19" s="43">
        <v>4864418.541000003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78400</v>
      </c>
      <c r="AB19" s="43">
        <v>0</v>
      </c>
      <c r="AC19" s="43">
        <v>9202560.8399999999</v>
      </c>
      <c r="AD19" s="44">
        <v>639687.05000000016</v>
      </c>
      <c r="AE19" s="43">
        <v>170853.8</v>
      </c>
      <c r="AF19" s="43">
        <v>42922997.119999997</v>
      </c>
      <c r="AG19" s="43">
        <v>235318.12</v>
      </c>
      <c r="AH19" s="43">
        <v>0</v>
      </c>
      <c r="AI19" s="43">
        <v>0</v>
      </c>
      <c r="AJ19" s="45">
        <v>2514842.59</v>
      </c>
      <c r="AK19" s="44">
        <v>81571.350000000006</v>
      </c>
      <c r="AL19" s="43">
        <v>0</v>
      </c>
      <c r="AM19" s="43">
        <f t="shared" si="0"/>
        <v>98203412.981000006</v>
      </c>
    </row>
    <row r="20" spans="1:41" x14ac:dyDescent="0.3">
      <c r="A20" s="41" t="s">
        <v>5</v>
      </c>
      <c r="B20" s="42">
        <v>1451395.6</v>
      </c>
      <c r="C20" s="42">
        <v>29860423.449999999</v>
      </c>
      <c r="D20" s="42">
        <v>553338.9</v>
      </c>
      <c r="E20" s="42">
        <v>10712458.68</v>
      </c>
      <c r="F20" s="42">
        <v>30038692.079999998</v>
      </c>
      <c r="G20" s="42">
        <v>272286.98</v>
      </c>
      <c r="H20" s="42">
        <v>2015431.11</v>
      </c>
      <c r="I20" s="43">
        <v>350449.38</v>
      </c>
      <c r="J20" s="43">
        <v>8023591.6200000001</v>
      </c>
      <c r="K20" s="43">
        <v>2499472.6800000002</v>
      </c>
      <c r="L20" s="43">
        <v>14738402.77</v>
      </c>
      <c r="M20" s="43">
        <v>10766981.949999999</v>
      </c>
      <c r="N20" s="44">
        <v>41391670.829999998</v>
      </c>
      <c r="O20" s="43">
        <v>1317575.07</v>
      </c>
      <c r="P20" s="43">
        <v>2296061.34</v>
      </c>
      <c r="Q20" s="43">
        <v>89087396.890000001</v>
      </c>
      <c r="R20" s="43">
        <v>4582304.1100000003</v>
      </c>
      <c r="S20" s="43">
        <v>2297516.6</v>
      </c>
      <c r="T20" s="44">
        <v>925798.24</v>
      </c>
      <c r="U20" s="43">
        <v>222935835.32000005</v>
      </c>
      <c r="V20" s="43">
        <v>267457.09000000003</v>
      </c>
      <c r="W20" s="43">
        <v>1674354.09</v>
      </c>
      <c r="X20" s="43">
        <v>37633881.349999994</v>
      </c>
      <c r="Y20" s="43">
        <v>485354656.81999999</v>
      </c>
      <c r="Z20" s="43">
        <v>5423975.6100000003</v>
      </c>
      <c r="AA20" s="43">
        <v>1468785.04</v>
      </c>
      <c r="AB20" s="43">
        <v>4264584.9200000009</v>
      </c>
      <c r="AC20" s="43">
        <v>8700299.9000000004</v>
      </c>
      <c r="AD20" s="44">
        <v>314651.41000000003</v>
      </c>
      <c r="AE20" s="43">
        <v>1563462.01</v>
      </c>
      <c r="AF20" s="43">
        <v>6621647.4299999997</v>
      </c>
      <c r="AG20" s="43">
        <v>105214.1</v>
      </c>
      <c r="AH20" s="43">
        <v>6904539.4100000001</v>
      </c>
      <c r="AI20" s="43">
        <v>145643.76999999999</v>
      </c>
      <c r="AJ20" s="45">
        <v>5425596.2300000004</v>
      </c>
      <c r="AK20" s="44">
        <v>1722047.68</v>
      </c>
      <c r="AL20" s="43">
        <v>147659959.63999999</v>
      </c>
      <c r="AM20" s="43">
        <f t="shared" si="0"/>
        <v>1191367840.0999999</v>
      </c>
    </row>
    <row r="21" spans="1:41" x14ac:dyDescent="0.3">
      <c r="A21" s="41" t="s">
        <v>6</v>
      </c>
      <c r="B21" s="42">
        <v>0</v>
      </c>
      <c r="C21" s="42">
        <v>23231874.02</v>
      </c>
      <c r="D21" s="42">
        <v>923832.95</v>
      </c>
      <c r="E21" s="42">
        <v>521281.2</v>
      </c>
      <c r="F21" s="42">
        <v>0</v>
      </c>
      <c r="G21" s="42">
        <v>91990.8</v>
      </c>
      <c r="H21" s="42">
        <v>0</v>
      </c>
      <c r="I21" s="43">
        <v>0</v>
      </c>
      <c r="J21" s="43">
        <v>0</v>
      </c>
      <c r="K21" s="43">
        <v>337299.61</v>
      </c>
      <c r="L21" s="43">
        <v>0</v>
      </c>
      <c r="M21" s="43">
        <v>0</v>
      </c>
      <c r="N21" s="44">
        <v>0</v>
      </c>
      <c r="O21" s="43">
        <v>0</v>
      </c>
      <c r="P21" s="43">
        <v>0</v>
      </c>
      <c r="Q21" s="43">
        <v>0</v>
      </c>
      <c r="R21" s="43">
        <v>0</v>
      </c>
      <c r="S21" s="43">
        <v>2063589.97</v>
      </c>
      <c r="T21" s="44">
        <v>0</v>
      </c>
      <c r="U21" s="43">
        <v>301639474.38</v>
      </c>
      <c r="V21" s="43">
        <v>91990.8</v>
      </c>
      <c r="W21" s="45">
        <v>0</v>
      </c>
      <c r="X21" s="43">
        <v>0</v>
      </c>
      <c r="Y21" s="43">
        <v>0</v>
      </c>
      <c r="Z21" s="43">
        <v>0</v>
      </c>
      <c r="AA21" s="45">
        <v>0</v>
      </c>
      <c r="AB21" s="43">
        <v>0</v>
      </c>
      <c r="AC21" s="43">
        <v>1340450</v>
      </c>
      <c r="AD21" s="44">
        <v>0</v>
      </c>
      <c r="AE21" s="43">
        <v>820887</v>
      </c>
      <c r="AF21" s="43">
        <v>2663737.4300000002</v>
      </c>
      <c r="AG21" s="43">
        <v>0</v>
      </c>
      <c r="AH21" s="43">
        <v>61327.199999999997</v>
      </c>
      <c r="AI21" s="43">
        <v>0</v>
      </c>
      <c r="AJ21" s="45">
        <v>0</v>
      </c>
      <c r="AK21" s="44">
        <v>0</v>
      </c>
      <c r="AL21" s="43">
        <v>0</v>
      </c>
      <c r="AM21" s="43">
        <f t="shared" si="0"/>
        <v>333787735.36000001</v>
      </c>
    </row>
    <row r="22" spans="1:41" x14ac:dyDescent="0.3">
      <c r="A22" s="41" t="s">
        <v>7</v>
      </c>
      <c r="B22" s="42">
        <v>153835.59</v>
      </c>
      <c r="C22" s="42">
        <v>5068713.08</v>
      </c>
      <c r="D22" s="42">
        <v>6912027.3899999997</v>
      </c>
      <c r="E22" s="42">
        <v>10597421.17</v>
      </c>
      <c r="F22" s="42">
        <v>19869134.460000001</v>
      </c>
      <c r="G22" s="42">
        <v>1605939.1</v>
      </c>
      <c r="H22" s="42">
        <v>23739444.27</v>
      </c>
      <c r="I22" s="43">
        <v>108468.54</v>
      </c>
      <c r="J22" s="43">
        <v>14143487.65</v>
      </c>
      <c r="K22" s="43">
        <v>710510.35</v>
      </c>
      <c r="L22" s="43">
        <v>20056352.780000001</v>
      </c>
      <c r="M22" s="43">
        <v>20932643.32</v>
      </c>
      <c r="N22" s="44">
        <v>1711490.12</v>
      </c>
      <c r="O22" s="43">
        <v>52762.81</v>
      </c>
      <c r="P22" s="43">
        <v>28613625.600000001</v>
      </c>
      <c r="Q22" s="43">
        <v>48918.549999999996</v>
      </c>
      <c r="R22" s="43">
        <v>4268752.66</v>
      </c>
      <c r="S22" s="43">
        <v>2403147.459999999</v>
      </c>
      <c r="T22" s="44">
        <v>2612539.83</v>
      </c>
      <c r="U22" s="43">
        <v>64836368.460000008</v>
      </c>
      <c r="V22" s="43">
        <v>1696915.59</v>
      </c>
      <c r="W22" s="43">
        <v>16128062.050000001</v>
      </c>
      <c r="X22" s="43">
        <v>3640414.2200000007</v>
      </c>
      <c r="Y22" s="43">
        <v>2255912.9</v>
      </c>
      <c r="Z22" s="43">
        <v>21921145.039999999</v>
      </c>
      <c r="AA22" s="43">
        <v>20602022.449999999</v>
      </c>
      <c r="AB22" s="43">
        <v>1842938.1800000006</v>
      </c>
      <c r="AC22" s="43">
        <v>3863548.85</v>
      </c>
      <c r="AD22" s="44">
        <v>2134762.88</v>
      </c>
      <c r="AE22" s="43">
        <v>875939.99</v>
      </c>
      <c r="AF22" s="43">
        <v>1872254.1</v>
      </c>
      <c r="AG22" s="43">
        <v>1784864.59</v>
      </c>
      <c r="AH22" s="43">
        <v>7743067.5300000003</v>
      </c>
      <c r="AI22" s="43">
        <v>43876.72</v>
      </c>
      <c r="AJ22" s="45">
        <v>5866312.3600000003</v>
      </c>
      <c r="AK22" s="44">
        <v>2834388.3</v>
      </c>
      <c r="AL22" s="43">
        <v>10754585.890000001</v>
      </c>
      <c r="AM22" s="43">
        <f t="shared" si="0"/>
        <v>334306594.8300001</v>
      </c>
      <c r="AO22" s="8"/>
    </row>
    <row r="23" spans="1:41" x14ac:dyDescent="0.3">
      <c r="A23" s="41" t="s">
        <v>8</v>
      </c>
      <c r="B23" s="42">
        <v>376944.99</v>
      </c>
      <c r="C23" s="42">
        <v>6218425.4500000002</v>
      </c>
      <c r="D23" s="47">
        <v>1304757.2560000001</v>
      </c>
      <c r="E23" s="42">
        <v>27927159.609999999</v>
      </c>
      <c r="F23" s="42">
        <v>86328313.640000001</v>
      </c>
      <c r="G23" s="42">
        <v>1840240.38</v>
      </c>
      <c r="H23" s="42">
        <v>7992472.9299999997</v>
      </c>
      <c r="I23" s="43">
        <v>531987.16</v>
      </c>
      <c r="J23" s="43">
        <v>29850016.719999999</v>
      </c>
      <c r="K23" s="43">
        <v>1206115.6200000001</v>
      </c>
      <c r="L23" s="43">
        <v>47422556.18</v>
      </c>
      <c r="M23" s="43">
        <f>7854999.04-1231346.19</f>
        <v>6623652.8499999996</v>
      </c>
      <c r="N23" s="44">
        <v>1562642.92</v>
      </c>
      <c r="O23" s="43">
        <v>581594.07999999996</v>
      </c>
      <c r="P23" s="43">
        <v>2235307.09</v>
      </c>
      <c r="Q23" s="43">
        <v>375797.74</v>
      </c>
      <c r="R23" s="43">
        <v>3586446.12</v>
      </c>
      <c r="S23" s="43">
        <v>5966144.1300000008</v>
      </c>
      <c r="T23" s="44">
        <v>266346.08</v>
      </c>
      <c r="U23" s="43">
        <v>3288298.2699999996</v>
      </c>
      <c r="V23" s="43">
        <v>1518772.81</v>
      </c>
      <c r="W23" s="43">
        <v>21052847.030000001</v>
      </c>
      <c r="X23" s="43">
        <v>11267584.110000001</v>
      </c>
      <c r="Y23" s="43">
        <v>30355541.870000001</v>
      </c>
      <c r="Z23" s="43">
        <v>39738949.380000003</v>
      </c>
      <c r="AA23" s="43">
        <v>258838.29</v>
      </c>
      <c r="AB23" s="43">
        <v>325911666.00999999</v>
      </c>
      <c r="AC23" s="43">
        <v>4802260.8899999997</v>
      </c>
      <c r="AD23" s="44">
        <v>1522588.9900000095</v>
      </c>
      <c r="AE23" s="43">
        <v>355850.78</v>
      </c>
      <c r="AF23" s="43">
        <v>90430.33</v>
      </c>
      <c r="AG23" s="43">
        <v>3191340.38</v>
      </c>
      <c r="AH23" s="43">
        <v>7898454.6200000001</v>
      </c>
      <c r="AI23" s="43">
        <v>1324011.8999999999</v>
      </c>
      <c r="AJ23" s="45">
        <v>4777364.8</v>
      </c>
      <c r="AK23" s="44">
        <v>150388.35999999999</v>
      </c>
      <c r="AL23" s="43">
        <v>115232428.70999999</v>
      </c>
      <c r="AM23" s="43">
        <f t="shared" si="0"/>
        <v>804934538.47600007</v>
      </c>
    </row>
    <row r="24" spans="1:41" x14ac:dyDescent="0.3">
      <c r="A24" s="25" t="s">
        <v>9</v>
      </c>
      <c r="B24" s="26">
        <f>+SUM(B14:B16)+SUM(B19:B23)</f>
        <v>73113805.38000001</v>
      </c>
      <c r="C24" s="26">
        <f t="shared" ref="C24:K24" si="1">+SUM(C14:C16)+SUM(C19:C23)</f>
        <v>213173539.56</v>
      </c>
      <c r="D24" s="26">
        <f>+SUM(D14:D16)+SUM(D19:D23)</f>
        <v>71364343.706799999</v>
      </c>
      <c r="E24" s="26">
        <f t="shared" si="1"/>
        <v>150480546.37</v>
      </c>
      <c r="F24" s="26">
        <f t="shared" si="1"/>
        <v>452172735.44</v>
      </c>
      <c r="G24" s="26">
        <f t="shared" si="1"/>
        <v>54574152.870000005</v>
      </c>
      <c r="H24" s="26">
        <f t="shared" si="1"/>
        <v>103902406.63</v>
      </c>
      <c r="I24" s="26">
        <f t="shared" si="1"/>
        <v>9342972.5099999998</v>
      </c>
      <c r="J24" s="26">
        <f t="shared" si="1"/>
        <v>93320027.060000002</v>
      </c>
      <c r="K24" s="26">
        <f t="shared" si="1"/>
        <v>93129215.930000007</v>
      </c>
      <c r="L24" s="26">
        <f>+SUM(L14:L16)+SUM(L19:L23)</f>
        <v>262678475.76000002</v>
      </c>
      <c r="M24" s="26">
        <f t="shared" ref="M24:AM24" si="2">+SUM(M14:M16)+SUM(M19:M23)</f>
        <v>131066416.58</v>
      </c>
      <c r="N24" s="26">
        <f t="shared" si="2"/>
        <v>182407117.87</v>
      </c>
      <c r="O24" s="26">
        <f>+SUM(O14:O16)+SUM(O19:O23)</f>
        <v>16444161.149999999</v>
      </c>
      <c r="P24" s="26">
        <f t="shared" si="2"/>
        <v>59808424.310000002</v>
      </c>
      <c r="Q24" s="26">
        <f t="shared" si="2"/>
        <v>148315072.53</v>
      </c>
      <c r="R24" s="26">
        <f t="shared" si="2"/>
        <v>109736361.68000001</v>
      </c>
      <c r="S24" s="26">
        <f>+SUM(S14:S16)+SUM(S19:S23)</f>
        <v>105513534.82000002</v>
      </c>
      <c r="T24" s="26">
        <f>+SUM(T14:T16)+SUM(T19:T23)</f>
        <v>16864115.670000002</v>
      </c>
      <c r="U24" s="26">
        <f>+SUM(U14:U16)+SUM(U19:U23)</f>
        <v>1041645328.5910001</v>
      </c>
      <c r="V24" s="26">
        <f>+SUM(V14:V16)+SUM(V19:V23)</f>
        <v>23022407.210000001</v>
      </c>
      <c r="W24" s="26">
        <f t="shared" si="2"/>
        <v>931987198.67999995</v>
      </c>
      <c r="X24" s="26">
        <f t="shared" si="2"/>
        <v>708487410.96000004</v>
      </c>
      <c r="Y24" s="26">
        <f t="shared" si="2"/>
        <v>2209563041.3400002</v>
      </c>
      <c r="Z24" s="26">
        <f>+SUM(Z14:Z16)+SUM(Z19:Z23)</f>
        <v>1083414292.24</v>
      </c>
      <c r="AA24" s="26">
        <f>+SUM(AA14:AA16)+SUM(AA19:AA23)</f>
        <v>93432322.030000001</v>
      </c>
      <c r="AB24" s="26">
        <f t="shared" si="2"/>
        <v>1263162474.8799996</v>
      </c>
      <c r="AC24" s="26">
        <f t="shared" si="2"/>
        <v>498909650.73000002</v>
      </c>
      <c r="AD24" s="26">
        <f t="shared" si="2"/>
        <v>30686405.03999998</v>
      </c>
      <c r="AE24" s="26">
        <f t="shared" si="2"/>
        <v>63058312.199999996</v>
      </c>
      <c r="AF24" s="26">
        <f>+SUM(AF14:AF16)+SUM(AF19:AF23)</f>
        <v>217053240.11000001</v>
      </c>
      <c r="AG24" s="26">
        <f t="shared" si="2"/>
        <v>923900769</v>
      </c>
      <c r="AH24" s="26">
        <f t="shared" si="2"/>
        <v>959609588.71999991</v>
      </c>
      <c r="AI24" s="26">
        <f>+SUM(AI14:AI16)+SUM(AI19:AI23)</f>
        <v>24120615.5</v>
      </c>
      <c r="AJ24" s="26">
        <f t="shared" si="2"/>
        <v>423467202.79000002</v>
      </c>
      <c r="AK24" s="26">
        <f>+SUM(AK14:AK16)+SUM(AK19:AK23)</f>
        <v>23836306.610000003</v>
      </c>
      <c r="AL24" s="26">
        <f t="shared" si="2"/>
        <v>1659421832.75</v>
      </c>
      <c r="AM24" s="26">
        <f t="shared" si="2"/>
        <v>14526185825.207802</v>
      </c>
      <c r="AN24" s="9"/>
    </row>
    <row r="25" spans="1:41" x14ac:dyDescent="0.3">
      <c r="A25" s="27" t="s">
        <v>10</v>
      </c>
      <c r="B25" s="28"/>
      <c r="C25" s="42"/>
      <c r="D25" s="42"/>
      <c r="E25" s="42"/>
      <c r="F25" s="42"/>
      <c r="G25" s="42"/>
      <c r="H25" s="42"/>
      <c r="I25" s="43"/>
      <c r="J25" s="43"/>
      <c r="K25" s="43"/>
      <c r="L25" s="43"/>
      <c r="M25" s="43"/>
      <c r="N25" s="29"/>
      <c r="O25" s="43"/>
      <c r="P25" s="43"/>
      <c r="Q25" s="43"/>
      <c r="R25" s="48"/>
      <c r="S25" s="43"/>
      <c r="T25" s="29"/>
      <c r="U25" s="48"/>
      <c r="V25" s="43"/>
      <c r="W25" s="43"/>
      <c r="X25" s="43"/>
      <c r="Y25" s="43"/>
      <c r="Z25" s="48"/>
      <c r="AA25" s="43"/>
      <c r="AB25" s="43"/>
      <c r="AC25" s="43"/>
      <c r="AD25" s="29"/>
      <c r="AE25" s="43"/>
      <c r="AF25" s="43"/>
      <c r="AG25" s="43"/>
      <c r="AH25" s="43"/>
      <c r="AI25" s="43"/>
      <c r="AJ25" s="43"/>
      <c r="AK25" s="29"/>
      <c r="AL25" s="43"/>
      <c r="AM25" s="43"/>
    </row>
    <row r="26" spans="1:41" x14ac:dyDescent="0.3">
      <c r="A26" s="41" t="s">
        <v>11</v>
      </c>
      <c r="B26" s="42">
        <v>0</v>
      </c>
      <c r="C26" s="42">
        <v>49946.83</v>
      </c>
      <c r="D26" s="42">
        <v>0</v>
      </c>
      <c r="E26" s="47">
        <v>0</v>
      </c>
      <c r="F26" s="42">
        <v>0</v>
      </c>
      <c r="G26" s="42">
        <v>0</v>
      </c>
      <c r="H26" s="42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>
        <v>0</v>
      </c>
      <c r="O26" s="43">
        <v>0</v>
      </c>
      <c r="P26" s="43">
        <v>0</v>
      </c>
      <c r="Q26" s="45">
        <v>0</v>
      </c>
      <c r="R26" s="43">
        <v>168235.59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5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4">
        <v>0</v>
      </c>
      <c r="AE26" s="43">
        <v>0</v>
      </c>
      <c r="AF26" s="43">
        <v>0</v>
      </c>
      <c r="AG26" s="43">
        <v>0</v>
      </c>
      <c r="AH26" s="43">
        <v>0</v>
      </c>
      <c r="AI26" s="51">
        <v>0</v>
      </c>
      <c r="AJ26" s="45">
        <v>0</v>
      </c>
      <c r="AK26" s="43">
        <v>0</v>
      </c>
      <c r="AL26" s="43">
        <v>0</v>
      </c>
      <c r="AM26" s="43">
        <f t="shared" ref="AM26:AM31" si="3">+SUM(B26:AL26)</f>
        <v>218182.41999999998</v>
      </c>
    </row>
    <row r="27" spans="1:41" x14ac:dyDescent="0.3">
      <c r="A27" s="41" t="s">
        <v>12</v>
      </c>
      <c r="B27" s="42">
        <v>52383271.200000003</v>
      </c>
      <c r="C27" s="42">
        <v>83736795.689999998</v>
      </c>
      <c r="D27" s="42">
        <v>44192760.087800004</v>
      </c>
      <c r="E27" s="42">
        <v>69985009.450000003</v>
      </c>
      <c r="F27" s="42">
        <v>283705997.12</v>
      </c>
      <c r="G27" s="42">
        <v>44767758.229999997</v>
      </c>
      <c r="H27" s="42">
        <v>24222300.91</v>
      </c>
      <c r="I27" s="43">
        <v>4305205.16</v>
      </c>
      <c r="J27" s="43">
        <v>74246227.950000003</v>
      </c>
      <c r="K27" s="43">
        <v>76037629.760000005</v>
      </c>
      <c r="L27" s="43">
        <v>124648690.33</v>
      </c>
      <c r="M27" s="43">
        <v>8307691.9100000001</v>
      </c>
      <c r="N27" s="44">
        <v>0</v>
      </c>
      <c r="O27" s="43">
        <v>6132720</v>
      </c>
      <c r="P27" s="43">
        <v>0</v>
      </c>
      <c r="Q27" s="43">
        <v>0</v>
      </c>
      <c r="R27" s="43">
        <v>63849784.149999999</v>
      </c>
      <c r="S27" s="43">
        <v>83226049.719999999</v>
      </c>
      <c r="T27" s="43">
        <v>8942862.8599999994</v>
      </c>
      <c r="U27" s="43">
        <v>119233761.03999999</v>
      </c>
      <c r="V27" s="43">
        <v>16671685.17</v>
      </c>
      <c r="W27" s="43">
        <v>608228477.46000004</v>
      </c>
      <c r="X27" s="45">
        <v>506385295.72999996</v>
      </c>
      <c r="Y27" s="43">
        <v>1720972176.8800001</v>
      </c>
      <c r="Z27" s="43">
        <v>1056116.94</v>
      </c>
      <c r="AA27" s="43">
        <v>66246236.310000002</v>
      </c>
      <c r="AB27" s="43">
        <v>1045238607.3299999</v>
      </c>
      <c r="AC27" s="43">
        <v>337738102.74000001</v>
      </c>
      <c r="AD27" s="44">
        <v>17440431.460000001</v>
      </c>
      <c r="AE27" s="43">
        <v>20982892.800000001</v>
      </c>
      <c r="AF27" s="43">
        <v>199768478.78999999</v>
      </c>
      <c r="AG27" s="43">
        <v>674527616.19000006</v>
      </c>
      <c r="AH27" s="43">
        <v>595437189.79999995</v>
      </c>
      <c r="AI27" s="36">
        <v>18732753.949999999</v>
      </c>
      <c r="AJ27" s="45">
        <v>312947561.75999999</v>
      </c>
      <c r="AK27" s="44">
        <v>10115722.619999999</v>
      </c>
      <c r="AL27" s="43">
        <v>1243918960.4099998</v>
      </c>
      <c r="AM27" s="43">
        <f t="shared" si="3"/>
        <v>8568332821.9077997</v>
      </c>
    </row>
    <row r="28" spans="1:41" x14ac:dyDescent="0.3">
      <c r="A28" s="41" t="s">
        <v>13</v>
      </c>
      <c r="B28" s="42">
        <v>10838775.17</v>
      </c>
      <c r="C28" s="42">
        <v>10201602.27</v>
      </c>
      <c r="D28" s="42">
        <v>337018.69500000001</v>
      </c>
      <c r="E28" s="47">
        <v>516727.43</v>
      </c>
      <c r="F28" s="42">
        <v>62335898.939999998</v>
      </c>
      <c r="G28" s="42">
        <v>726763.05</v>
      </c>
      <c r="H28" s="42">
        <v>538386.37</v>
      </c>
      <c r="I28" s="43">
        <v>47555.32</v>
      </c>
      <c r="J28" s="43">
        <v>1361800.28</v>
      </c>
      <c r="K28" s="43">
        <v>519641.96</v>
      </c>
      <c r="L28" s="43">
        <v>77833498.399999991</v>
      </c>
      <c r="M28" s="43">
        <v>41602065.600000001</v>
      </c>
      <c r="N28" s="44">
        <v>62318543.18</v>
      </c>
      <c r="O28" s="43">
        <v>83607.05</v>
      </c>
      <c r="P28" s="43">
        <v>1779034.94</v>
      </c>
      <c r="Q28" s="43">
        <v>133222525.82999998</v>
      </c>
      <c r="R28" s="43">
        <v>382678.38</v>
      </c>
      <c r="S28" s="43">
        <v>835892.42999999993</v>
      </c>
      <c r="T28" s="43">
        <v>899829.45</v>
      </c>
      <c r="U28" s="43">
        <v>18567770.899999999</v>
      </c>
      <c r="V28" s="43">
        <v>40058.410000000003</v>
      </c>
      <c r="W28" s="43">
        <v>23244425.879999999</v>
      </c>
      <c r="X28" s="43">
        <v>15055516.9</v>
      </c>
      <c r="Y28" s="43">
        <v>284745339.92000002</v>
      </c>
      <c r="Z28" s="43">
        <v>992765651.52999997</v>
      </c>
      <c r="AA28" s="43">
        <v>4174374.7</v>
      </c>
      <c r="AB28" s="43">
        <v>116673085.36000001</v>
      </c>
      <c r="AC28" s="43">
        <v>13043773.66</v>
      </c>
      <c r="AD28" s="44">
        <v>226059.52999999435</v>
      </c>
      <c r="AE28" s="43">
        <v>854353.42</v>
      </c>
      <c r="AF28" s="43">
        <v>10670079.43</v>
      </c>
      <c r="AG28" s="43">
        <v>19260411.120000001</v>
      </c>
      <c r="AH28" s="43">
        <v>48973421.229999997</v>
      </c>
      <c r="AI28" s="43">
        <v>95858.52</v>
      </c>
      <c r="AJ28" s="45">
        <v>5050558.4400000004</v>
      </c>
      <c r="AK28" s="44">
        <v>1837853.58</v>
      </c>
      <c r="AL28" s="43">
        <v>170826385.52000004</v>
      </c>
      <c r="AM28" s="43">
        <f t="shared" si="3"/>
        <v>2132486822.7949998</v>
      </c>
    </row>
    <row r="29" spans="1:41" x14ac:dyDescent="0.3">
      <c r="A29" s="41" t="s">
        <v>14</v>
      </c>
      <c r="B29" s="42">
        <v>103695.24</v>
      </c>
      <c r="C29" s="42">
        <v>3435304.44</v>
      </c>
      <c r="D29" s="42">
        <v>3839516.6864999998</v>
      </c>
      <c r="E29" s="42">
        <v>2896429.26</v>
      </c>
      <c r="F29" s="42">
        <v>4627583.47</v>
      </c>
      <c r="G29" s="42">
        <v>1645892.31</v>
      </c>
      <c r="H29" s="42">
        <v>10042794.800000001</v>
      </c>
      <c r="I29" s="43">
        <v>821919.16</v>
      </c>
      <c r="J29" s="43">
        <v>6973192.4400000004</v>
      </c>
      <c r="K29" s="43">
        <v>6275115.7000000002</v>
      </c>
      <c r="L29" s="43">
        <v>46301237.020000003</v>
      </c>
      <c r="M29" s="43">
        <v>23570609.100000001</v>
      </c>
      <c r="N29" s="44">
        <v>1567624.42</v>
      </c>
      <c r="O29" s="43">
        <v>2125992.36</v>
      </c>
      <c r="P29" s="43">
        <v>502859.46</v>
      </c>
      <c r="Q29" s="43">
        <v>916645.38</v>
      </c>
      <c r="R29" s="43">
        <v>1009853.04</v>
      </c>
      <c r="S29" s="45">
        <v>2518123.64</v>
      </c>
      <c r="T29" s="43">
        <v>255379.93</v>
      </c>
      <c r="U29" s="43">
        <v>596027.85</v>
      </c>
      <c r="V29" s="43">
        <v>1096618.9099999999</v>
      </c>
      <c r="W29" s="43">
        <v>30870722.170000002</v>
      </c>
      <c r="X29" s="43">
        <v>13178863.989999998</v>
      </c>
      <c r="Y29" s="43">
        <v>32893547.02</v>
      </c>
      <c r="Z29" s="43">
        <v>23766872.859999999</v>
      </c>
      <c r="AA29" s="43">
        <v>453237.11</v>
      </c>
      <c r="AB29" s="43">
        <v>3630144.91</v>
      </c>
      <c r="AC29" s="43">
        <v>11113221.33</v>
      </c>
      <c r="AD29" s="44">
        <v>3723597.3399999985</v>
      </c>
      <c r="AE29" s="43">
        <v>4273622.97</v>
      </c>
      <c r="AF29" s="43">
        <v>333950.52</v>
      </c>
      <c r="AG29" s="43">
        <v>15480056.439999999</v>
      </c>
      <c r="AH29" s="43">
        <v>46343492.619999997</v>
      </c>
      <c r="AI29" s="43">
        <v>834105.78</v>
      </c>
      <c r="AJ29" s="45">
        <v>11934268.93</v>
      </c>
      <c r="AK29" s="44">
        <v>1596086.24</v>
      </c>
      <c r="AL29" s="43">
        <v>7219886.0700000003</v>
      </c>
      <c r="AM29" s="43">
        <f t="shared" si="3"/>
        <v>328768090.91650003</v>
      </c>
    </row>
    <row r="30" spans="1:41" x14ac:dyDescent="0.3">
      <c r="A30" s="41" t="s">
        <v>15</v>
      </c>
      <c r="B30" s="42">
        <v>0</v>
      </c>
      <c r="C30" s="42">
        <v>928322.08</v>
      </c>
      <c r="D30" s="42">
        <v>140181.23120000001</v>
      </c>
      <c r="E30" s="47">
        <v>0</v>
      </c>
      <c r="F30" s="42">
        <v>177555.87</v>
      </c>
      <c r="G30" s="42">
        <v>28703.439999999999</v>
      </c>
      <c r="H30" s="42">
        <v>0</v>
      </c>
      <c r="I30" s="43">
        <v>18542.36</v>
      </c>
      <c r="J30" s="43">
        <v>0</v>
      </c>
      <c r="K30" s="45">
        <v>2503.06</v>
      </c>
      <c r="L30" s="43">
        <v>7364.75</v>
      </c>
      <c r="M30" s="43">
        <v>32736.39</v>
      </c>
      <c r="N30" s="44">
        <v>0</v>
      </c>
      <c r="O30" s="45">
        <v>51723.66</v>
      </c>
      <c r="P30" s="45">
        <v>25963.06</v>
      </c>
      <c r="Q30" s="43">
        <v>11335.84</v>
      </c>
      <c r="R30" s="43">
        <v>589947.91</v>
      </c>
      <c r="S30" s="43">
        <v>2875933.35</v>
      </c>
      <c r="T30" s="43">
        <v>0</v>
      </c>
      <c r="U30" s="43">
        <v>0</v>
      </c>
      <c r="V30" s="43">
        <v>28791.24</v>
      </c>
      <c r="W30" s="43">
        <v>14158110.93</v>
      </c>
      <c r="X30" s="43">
        <v>79967564.890000001</v>
      </c>
      <c r="Y30" s="43">
        <v>0</v>
      </c>
      <c r="Z30" s="43">
        <v>8225940.8899999997</v>
      </c>
      <c r="AA30" s="43">
        <v>347505.72</v>
      </c>
      <c r="AB30" s="43">
        <v>16303876</v>
      </c>
      <c r="AC30" s="43">
        <v>0</v>
      </c>
      <c r="AD30" s="44">
        <v>5555121.9699999988</v>
      </c>
      <c r="AE30" s="43">
        <v>4569189.17</v>
      </c>
      <c r="AF30" s="43">
        <v>0</v>
      </c>
      <c r="AG30" s="45">
        <v>0</v>
      </c>
      <c r="AH30" s="43">
        <v>212.8</v>
      </c>
      <c r="AI30" s="45">
        <v>0</v>
      </c>
      <c r="AJ30" s="45">
        <v>2209646.69</v>
      </c>
      <c r="AK30" s="44">
        <v>2010</v>
      </c>
      <c r="AL30" s="43">
        <v>0</v>
      </c>
      <c r="AM30" s="43">
        <f t="shared" si="3"/>
        <v>136258783.3012</v>
      </c>
    </row>
    <row r="31" spans="1:41" x14ac:dyDescent="0.3">
      <c r="A31" s="41" t="s">
        <v>16</v>
      </c>
      <c r="B31" s="42">
        <v>0</v>
      </c>
      <c r="C31" s="42">
        <v>218834.25</v>
      </c>
      <c r="D31" s="42">
        <v>3148224.18</v>
      </c>
      <c r="E31" s="42">
        <v>0</v>
      </c>
      <c r="F31" s="42">
        <v>7665900</v>
      </c>
      <c r="G31" s="42">
        <v>0</v>
      </c>
      <c r="H31" s="42">
        <v>0</v>
      </c>
      <c r="I31" s="43">
        <v>0</v>
      </c>
      <c r="J31" s="43">
        <v>0</v>
      </c>
      <c r="K31" s="45">
        <v>0</v>
      </c>
      <c r="L31" s="43">
        <v>0</v>
      </c>
      <c r="M31" s="43">
        <v>0</v>
      </c>
      <c r="N31" s="44">
        <v>0</v>
      </c>
      <c r="O31" s="43">
        <v>0</v>
      </c>
      <c r="P31" s="43">
        <v>0</v>
      </c>
      <c r="Q31" s="43">
        <v>0</v>
      </c>
      <c r="R31" s="43">
        <v>18398160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691513.24</v>
      </c>
      <c r="Z31" s="43">
        <v>0</v>
      </c>
      <c r="AA31" s="43">
        <v>0</v>
      </c>
      <c r="AB31" s="43">
        <v>0</v>
      </c>
      <c r="AC31" s="43">
        <v>0</v>
      </c>
      <c r="AD31" s="44">
        <v>0</v>
      </c>
      <c r="AE31" s="43">
        <v>0</v>
      </c>
      <c r="AF31" s="43">
        <v>0</v>
      </c>
      <c r="AG31" s="43">
        <v>93460446.349999994</v>
      </c>
      <c r="AH31" s="43">
        <v>27648098.309999999</v>
      </c>
      <c r="AI31" s="43">
        <v>0</v>
      </c>
      <c r="AJ31" s="45">
        <v>0</v>
      </c>
      <c r="AK31" s="44">
        <v>8665894.5600000005</v>
      </c>
      <c r="AL31" s="43">
        <v>0</v>
      </c>
      <c r="AM31" s="43">
        <f t="shared" si="3"/>
        <v>159897070.88999999</v>
      </c>
    </row>
    <row r="32" spans="1:41" x14ac:dyDescent="0.3">
      <c r="A32" s="25" t="s">
        <v>17</v>
      </c>
      <c r="B32" s="26">
        <f t="shared" ref="B32:AM32" si="4">+SUM(B26:B31)</f>
        <v>63325741.610000007</v>
      </c>
      <c r="C32" s="26">
        <f t="shared" si="4"/>
        <v>98570805.559999987</v>
      </c>
      <c r="D32" s="26">
        <f t="shared" si="4"/>
        <v>51657700.880500004</v>
      </c>
      <c r="E32" s="26">
        <f t="shared" si="4"/>
        <v>73398166.140000015</v>
      </c>
      <c r="F32" s="26">
        <f t="shared" si="4"/>
        <v>358512935.40000004</v>
      </c>
      <c r="G32" s="26">
        <f t="shared" si="4"/>
        <v>47169117.029999994</v>
      </c>
      <c r="H32" s="26">
        <f t="shared" si="4"/>
        <v>34803482.079999998</v>
      </c>
      <c r="I32" s="26">
        <f t="shared" si="4"/>
        <v>5193222.0000000009</v>
      </c>
      <c r="J32" s="26">
        <f t="shared" si="4"/>
        <v>82581220.670000002</v>
      </c>
      <c r="K32" s="26">
        <f t="shared" si="4"/>
        <v>82834890.480000004</v>
      </c>
      <c r="L32" s="26">
        <f t="shared" ref="L32:AL32" si="5">+SUM(L26:L31)</f>
        <v>248790790.5</v>
      </c>
      <c r="M32" s="26">
        <f t="shared" si="5"/>
        <v>73513103.000000015</v>
      </c>
      <c r="N32" s="26">
        <f t="shared" si="5"/>
        <v>63886167.600000001</v>
      </c>
      <c r="O32" s="26">
        <f t="shared" si="5"/>
        <v>8394043.0700000003</v>
      </c>
      <c r="P32" s="26">
        <f t="shared" si="5"/>
        <v>2307857.46</v>
      </c>
      <c r="Q32" s="26">
        <f t="shared" si="5"/>
        <v>134150507.04999998</v>
      </c>
      <c r="R32" s="26">
        <f t="shared" si="5"/>
        <v>84398659.069999993</v>
      </c>
      <c r="S32" s="26">
        <f t="shared" si="5"/>
        <v>89455999.140000001</v>
      </c>
      <c r="T32" s="26">
        <f>+SUM(T26:T31)</f>
        <v>10098072.239999998</v>
      </c>
      <c r="U32" s="26">
        <f>+SUM(U26:U31)</f>
        <v>138397559.78999999</v>
      </c>
      <c r="V32" s="26">
        <f t="shared" si="5"/>
        <v>17837153.729999997</v>
      </c>
      <c r="W32" s="26">
        <f t="shared" si="5"/>
        <v>676501736.43999994</v>
      </c>
      <c r="X32" s="26">
        <f t="shared" si="5"/>
        <v>614587241.50999999</v>
      </c>
      <c r="Y32" s="26">
        <f t="shared" si="5"/>
        <v>2039302577.0600002</v>
      </c>
      <c r="Z32" s="26">
        <f t="shared" si="5"/>
        <v>1025814582.22</v>
      </c>
      <c r="AA32" s="26">
        <f t="shared" si="5"/>
        <v>71221353.840000004</v>
      </c>
      <c r="AB32" s="26">
        <f t="shared" si="5"/>
        <v>1181845713.6000001</v>
      </c>
      <c r="AC32" s="26">
        <f t="shared" si="5"/>
        <v>361895097.73000002</v>
      </c>
      <c r="AD32" s="26">
        <f t="shared" si="5"/>
        <v>26945210.299999993</v>
      </c>
      <c r="AE32" s="26">
        <f t="shared" si="5"/>
        <v>30680058.359999999</v>
      </c>
      <c r="AF32" s="26">
        <f>+SUM(AF26:AF31)</f>
        <v>210772508.74000001</v>
      </c>
      <c r="AG32" s="26">
        <f t="shared" si="5"/>
        <v>802728530.10000014</v>
      </c>
      <c r="AH32" s="26">
        <f t="shared" si="5"/>
        <v>718402414.75999987</v>
      </c>
      <c r="AI32" s="26">
        <f t="shared" si="5"/>
        <v>19662718.25</v>
      </c>
      <c r="AJ32" s="26">
        <f t="shared" si="5"/>
        <v>332142035.81999999</v>
      </c>
      <c r="AK32" s="26">
        <f t="shared" si="5"/>
        <v>22217567</v>
      </c>
      <c r="AL32" s="26">
        <f t="shared" si="5"/>
        <v>1421965231.9999998</v>
      </c>
      <c r="AM32" s="26">
        <f t="shared" si="4"/>
        <v>11325961772.230499</v>
      </c>
    </row>
    <row r="33" spans="1:41" x14ac:dyDescent="0.3">
      <c r="A33" s="30" t="s">
        <v>18</v>
      </c>
      <c r="B33" s="28"/>
      <c r="C33" s="42"/>
      <c r="D33" s="42"/>
      <c r="E33" s="42"/>
      <c r="F33" s="42"/>
      <c r="G33" s="42"/>
      <c r="H33" s="42"/>
      <c r="I33" s="43"/>
      <c r="J33" s="43"/>
      <c r="K33" s="43"/>
      <c r="L33" s="43"/>
      <c r="M33" s="43"/>
      <c r="N33" s="29"/>
      <c r="O33" s="45"/>
      <c r="P33" s="45"/>
      <c r="Q33" s="45"/>
      <c r="R33" s="48"/>
      <c r="S33" s="45"/>
      <c r="T33" s="29"/>
      <c r="U33" s="48"/>
      <c r="V33" s="45"/>
      <c r="W33" s="45"/>
      <c r="X33" s="45"/>
      <c r="Y33" s="45"/>
      <c r="Z33" s="48"/>
      <c r="AA33" s="45"/>
      <c r="AB33" s="45"/>
      <c r="AC33" s="45"/>
      <c r="AD33" s="29"/>
      <c r="AE33" s="45"/>
      <c r="AF33" s="45"/>
      <c r="AG33" s="45"/>
      <c r="AH33" s="45"/>
      <c r="AI33" s="45"/>
      <c r="AJ33" s="45"/>
      <c r="AK33" s="29"/>
      <c r="AL33" s="45"/>
      <c r="AM33" s="45"/>
    </row>
    <row r="34" spans="1:41" x14ac:dyDescent="0.3">
      <c r="A34" s="41" t="s">
        <v>19</v>
      </c>
      <c r="B34" s="47">
        <v>5700000</v>
      </c>
      <c r="C34" s="47">
        <v>0</v>
      </c>
      <c r="D34" s="42">
        <v>0</v>
      </c>
      <c r="E34" s="47">
        <v>0</v>
      </c>
      <c r="F34" s="47">
        <v>16933615.690000001</v>
      </c>
      <c r="G34" s="47">
        <v>10003482</v>
      </c>
      <c r="H34" s="47">
        <v>6300000</v>
      </c>
      <c r="I34" s="45">
        <v>4813042</v>
      </c>
      <c r="J34" s="45">
        <v>10000</v>
      </c>
      <c r="K34" s="45">
        <v>10000000</v>
      </c>
      <c r="L34" s="45">
        <v>5211000</v>
      </c>
      <c r="M34" s="45">
        <v>3000000</v>
      </c>
      <c r="N34" s="44">
        <v>63012000</v>
      </c>
      <c r="O34" s="45">
        <v>1820000</v>
      </c>
      <c r="P34" s="45">
        <v>60000000</v>
      </c>
      <c r="Q34" s="45">
        <v>6000000</v>
      </c>
      <c r="R34" s="43">
        <v>3050000</v>
      </c>
      <c r="S34" s="43">
        <v>698284.92</v>
      </c>
      <c r="T34" s="43">
        <v>113425.52</v>
      </c>
      <c r="U34" s="43">
        <v>264659841.56000003</v>
      </c>
      <c r="V34" s="45">
        <v>5000</v>
      </c>
      <c r="W34" s="45">
        <v>148925000</v>
      </c>
      <c r="X34" s="45">
        <v>122674349.13</v>
      </c>
      <c r="Y34" s="45">
        <v>179505400</v>
      </c>
      <c r="Z34" s="43">
        <v>135227500</v>
      </c>
      <c r="AA34" s="45">
        <v>18096000.239999998</v>
      </c>
      <c r="AB34" s="45">
        <v>2400000</v>
      </c>
      <c r="AC34" s="45">
        <v>47774892.75</v>
      </c>
      <c r="AD34" s="44">
        <v>99999.999999999302</v>
      </c>
      <c r="AE34" s="45">
        <v>0</v>
      </c>
      <c r="AF34" s="45">
        <v>78289538.780000001</v>
      </c>
      <c r="AG34" s="45">
        <v>83200000</v>
      </c>
      <c r="AH34" s="45">
        <v>150902387.11000001</v>
      </c>
      <c r="AI34" s="45">
        <v>448000</v>
      </c>
      <c r="AJ34" s="45">
        <v>58240000</v>
      </c>
      <c r="AK34" s="44">
        <v>1600000</v>
      </c>
      <c r="AL34" s="45">
        <v>72880000</v>
      </c>
      <c r="AM34" s="43">
        <f t="shared" ref="AM34:AM39" si="6">+SUM(B34:AL34)</f>
        <v>1561592759.6999998</v>
      </c>
    </row>
    <row r="35" spans="1:41" x14ac:dyDescent="0.3">
      <c r="A35" s="41" t="s">
        <v>20</v>
      </c>
      <c r="B35" s="47">
        <v>0</v>
      </c>
      <c r="C35" s="47">
        <v>25641705.760000002</v>
      </c>
      <c r="D35" s="47">
        <v>4415839.68</v>
      </c>
      <c r="E35" s="47">
        <v>26566484.890000001</v>
      </c>
      <c r="F35" s="47">
        <v>22982458.66</v>
      </c>
      <c r="G35" s="47">
        <v>0</v>
      </c>
      <c r="H35" s="47">
        <v>4778406.2</v>
      </c>
      <c r="I35" s="45">
        <v>0</v>
      </c>
      <c r="J35" s="45">
        <v>15078033.539999999</v>
      </c>
      <c r="K35" s="45">
        <v>5000000</v>
      </c>
      <c r="L35" s="45">
        <v>863511</v>
      </c>
      <c r="M35" s="45">
        <v>0</v>
      </c>
      <c r="N35" s="44">
        <v>56224551</v>
      </c>
      <c r="O35" s="45">
        <v>3890076.01</v>
      </c>
      <c r="P35" s="45">
        <v>0</v>
      </c>
      <c r="Q35" s="45">
        <v>0</v>
      </c>
      <c r="R35" s="43">
        <v>21639173.82</v>
      </c>
      <c r="S35" s="43">
        <v>5425644.0999999996</v>
      </c>
      <c r="T35" s="43">
        <v>5947441.5300000003</v>
      </c>
      <c r="U35" s="43">
        <v>0</v>
      </c>
      <c r="V35" s="45">
        <v>3029795.8</v>
      </c>
      <c r="W35" s="45">
        <v>7024160</v>
      </c>
      <c r="X35" s="45">
        <v>58008205.049999997</v>
      </c>
      <c r="Y35" s="45">
        <v>-691513.24</v>
      </c>
      <c r="Z35" s="43">
        <v>0</v>
      </c>
      <c r="AA35" s="45">
        <v>16917200.960000001</v>
      </c>
      <c r="AB35" s="45">
        <v>21946202</v>
      </c>
      <c r="AC35" s="45">
        <v>428748</v>
      </c>
      <c r="AD35" s="44">
        <v>0</v>
      </c>
      <c r="AE35" s="45">
        <v>12867853.34</v>
      </c>
      <c r="AF35" s="45">
        <v>0</v>
      </c>
      <c r="AG35" s="45">
        <v>0</v>
      </c>
      <c r="AH35" s="45">
        <v>1754860.13</v>
      </c>
      <c r="AI35" s="45">
        <v>0</v>
      </c>
      <c r="AJ35" s="45">
        <v>14765</v>
      </c>
      <c r="AK35" s="44">
        <v>0</v>
      </c>
      <c r="AL35" s="45">
        <v>4422582.6900000004</v>
      </c>
      <c r="AM35" s="43">
        <f t="shared" si="6"/>
        <v>324176185.9199999</v>
      </c>
    </row>
    <row r="36" spans="1:41" x14ac:dyDescent="0.3">
      <c r="A36" s="41" t="s">
        <v>21</v>
      </c>
      <c r="B36" s="47">
        <v>0</v>
      </c>
      <c r="C36" s="47">
        <v>0</v>
      </c>
      <c r="D36" s="47">
        <v>190232.7</v>
      </c>
      <c r="E36" s="47">
        <v>5100693.53</v>
      </c>
      <c r="F36" s="47">
        <v>0</v>
      </c>
      <c r="G36" s="47">
        <v>0</v>
      </c>
      <c r="H36" s="47">
        <v>0</v>
      </c>
      <c r="I36" s="45">
        <v>0</v>
      </c>
      <c r="J36" s="45">
        <v>16773348.630000001</v>
      </c>
      <c r="K36" s="45">
        <v>0</v>
      </c>
      <c r="L36" s="45">
        <v>0</v>
      </c>
      <c r="M36" s="45">
        <v>0</v>
      </c>
      <c r="N36" s="44">
        <v>0</v>
      </c>
      <c r="O36" s="45">
        <v>0</v>
      </c>
      <c r="P36" s="45">
        <v>0</v>
      </c>
      <c r="Q36" s="45">
        <v>0</v>
      </c>
      <c r="R36" s="43">
        <v>0</v>
      </c>
      <c r="S36" s="43">
        <v>0</v>
      </c>
      <c r="T36" s="43">
        <v>0</v>
      </c>
      <c r="U36" s="43">
        <v>43974427.93</v>
      </c>
      <c r="V36" s="45">
        <v>466612.04</v>
      </c>
      <c r="W36" s="45">
        <v>0</v>
      </c>
      <c r="X36" s="45">
        <v>0</v>
      </c>
      <c r="Y36" s="45">
        <v>0</v>
      </c>
      <c r="Z36" s="43">
        <v>0</v>
      </c>
      <c r="AA36" s="45">
        <v>0</v>
      </c>
      <c r="AB36" s="45">
        <v>0</v>
      </c>
      <c r="AC36" s="45">
        <v>0</v>
      </c>
      <c r="AD36" s="44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4">
        <v>0</v>
      </c>
      <c r="AL36" s="45">
        <v>0</v>
      </c>
      <c r="AM36" s="43">
        <f t="shared" si="6"/>
        <v>66505314.829999998</v>
      </c>
    </row>
    <row r="37" spans="1:41" x14ac:dyDescent="0.3">
      <c r="A37" s="41" t="s">
        <v>22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936785.11</v>
      </c>
      <c r="H37" s="47">
        <v>0</v>
      </c>
      <c r="I37" s="45">
        <v>0</v>
      </c>
      <c r="J37" s="45">
        <v>9563545.5099999998</v>
      </c>
      <c r="K37" s="45">
        <v>232382.25</v>
      </c>
      <c r="L37" s="45">
        <v>0</v>
      </c>
      <c r="M37" s="45">
        <v>0</v>
      </c>
      <c r="N37" s="44">
        <v>0</v>
      </c>
      <c r="O37" s="45">
        <v>0</v>
      </c>
      <c r="P37" s="45">
        <v>0</v>
      </c>
      <c r="Q37" s="45">
        <v>1675220.8</v>
      </c>
      <c r="R37" s="43">
        <v>610000</v>
      </c>
      <c r="S37" s="43">
        <v>0</v>
      </c>
      <c r="T37" s="43">
        <v>377104.94</v>
      </c>
      <c r="U37" s="43">
        <v>0</v>
      </c>
      <c r="V37" s="45">
        <v>0</v>
      </c>
      <c r="W37" s="45">
        <v>16415462.15</v>
      </c>
      <c r="X37" s="45">
        <v>1609502.1</v>
      </c>
      <c r="Y37" s="45">
        <v>0</v>
      </c>
      <c r="Z37" s="43">
        <v>89250</v>
      </c>
      <c r="AA37" s="45">
        <v>219475</v>
      </c>
      <c r="AB37" s="45">
        <v>0</v>
      </c>
      <c r="AC37" s="45">
        <v>18202203.140000001</v>
      </c>
      <c r="AD37" s="44">
        <v>0</v>
      </c>
      <c r="AE37" s="45">
        <v>500983.36</v>
      </c>
      <c r="AF37" s="45">
        <v>0</v>
      </c>
      <c r="AG37" s="45">
        <v>10851282.32</v>
      </c>
      <c r="AH37" s="45">
        <v>10704190.859999999</v>
      </c>
      <c r="AI37" s="45">
        <v>1157444.28</v>
      </c>
      <c r="AJ37" s="45">
        <v>22394693.219999999</v>
      </c>
      <c r="AK37" s="44">
        <v>0</v>
      </c>
      <c r="AL37" s="45">
        <v>5639840.6699999999</v>
      </c>
      <c r="AM37" s="43">
        <f t="shared" si="6"/>
        <v>101179365.70999999</v>
      </c>
    </row>
    <row r="38" spans="1:41" x14ac:dyDescent="0.3">
      <c r="A38" s="41" t="s">
        <v>23</v>
      </c>
      <c r="B38" s="47">
        <v>-171126.39</v>
      </c>
      <c r="C38" s="47">
        <v>49372386.439999998</v>
      </c>
      <c r="D38" s="47">
        <v>12455405.09</v>
      </c>
      <c r="E38" s="47">
        <v>45117582.630000003</v>
      </c>
      <c r="F38" s="47">
        <v>23726320.98</v>
      </c>
      <c r="G38" s="47">
        <v>3358449.03</v>
      </c>
      <c r="H38" s="47">
        <v>62152718.609999999</v>
      </c>
      <c r="I38" s="45">
        <v>-1785462.57</v>
      </c>
      <c r="J38" s="45">
        <v>-27895586.370000001</v>
      </c>
      <c r="K38" s="45">
        <v>-4339666.5599999996</v>
      </c>
      <c r="L38" s="45">
        <v>0</v>
      </c>
      <c r="M38" s="45">
        <v>3892055.03</v>
      </c>
      <c r="N38" s="44">
        <v>-1690526.85</v>
      </c>
      <c r="O38" s="45">
        <v>1903886.66</v>
      </c>
      <c r="P38" s="45">
        <v>0</v>
      </c>
      <c r="Q38" s="45">
        <v>9492915.0999999996</v>
      </c>
      <c r="R38" s="43">
        <v>1351070.14</v>
      </c>
      <c r="S38" s="43">
        <v>9987678.4199999999</v>
      </c>
      <c r="T38" s="43">
        <v>169554.37</v>
      </c>
      <c r="U38" s="43">
        <v>573038102.47000003</v>
      </c>
      <c r="V38" s="45">
        <v>1683560.79</v>
      </c>
      <c r="W38" s="45">
        <v>44282378.740000002</v>
      </c>
      <c r="X38" s="45">
        <v>-77749824.689999998</v>
      </c>
      <c r="Y38" s="45">
        <v>-23469124.02</v>
      </c>
      <c r="Z38" s="43">
        <v>-132196632.33</v>
      </c>
      <c r="AA38" s="45">
        <v>-14794937.58</v>
      </c>
      <c r="AB38" s="45">
        <v>53917600.149999999</v>
      </c>
      <c r="AC38" s="45">
        <v>49387176.030000001</v>
      </c>
      <c r="AD38" s="31">
        <v>2157426.4000000004</v>
      </c>
      <c r="AE38" s="45">
        <v>16543514.279999999</v>
      </c>
      <c r="AF38" s="45">
        <v>-71819077.920000002</v>
      </c>
      <c r="AG38" s="45">
        <v>0</v>
      </c>
      <c r="AH38" s="45">
        <v>56423701.780000001</v>
      </c>
      <c r="AI38" s="45">
        <v>0</v>
      </c>
      <c r="AJ38" s="45">
        <v>7130940.0199999996</v>
      </c>
      <c r="AK38" s="44">
        <v>-70695.77</v>
      </c>
      <c r="AL38" s="45">
        <v>70688441.799999997</v>
      </c>
      <c r="AM38" s="43">
        <f t="shared" si="6"/>
        <v>742250203.90999973</v>
      </c>
      <c r="AO38" s="16"/>
    </row>
    <row r="39" spans="1:41" x14ac:dyDescent="0.3">
      <c r="A39" s="41" t="s">
        <v>24</v>
      </c>
      <c r="B39" s="47">
        <v>4259190.16</v>
      </c>
      <c r="C39" s="47">
        <v>39588641.799999997</v>
      </c>
      <c r="D39" s="47">
        <v>2645165.3550000004</v>
      </c>
      <c r="E39" s="47">
        <v>297619.18</v>
      </c>
      <c r="F39" s="47">
        <v>30017404.710000016</v>
      </c>
      <c r="G39" s="47">
        <v>-6893680.2999999998</v>
      </c>
      <c r="H39" s="47">
        <v>-4132200.26</v>
      </c>
      <c r="I39" s="45">
        <v>1122171.08</v>
      </c>
      <c r="J39" s="45">
        <v>-2790534.92</v>
      </c>
      <c r="K39" s="45">
        <v>-598390.24</v>
      </c>
      <c r="L39" s="45">
        <v>7813174.2599999877</v>
      </c>
      <c r="M39" s="45">
        <v>50661258.549999997</v>
      </c>
      <c r="N39" s="44">
        <v>974926.12000000477</v>
      </c>
      <c r="O39" s="45">
        <v>436155.41</v>
      </c>
      <c r="P39" s="45">
        <v>-2499433.15</v>
      </c>
      <c r="Q39" s="45">
        <v>-3003570.42</v>
      </c>
      <c r="R39" s="43">
        <v>-1312541.3500000001</v>
      </c>
      <c r="S39" s="43">
        <v>-54071.760000000009</v>
      </c>
      <c r="T39" s="43">
        <v>158517.07</v>
      </c>
      <c r="U39" s="43">
        <v>21575396.840000011</v>
      </c>
      <c r="V39" s="45">
        <v>284.85000000000036</v>
      </c>
      <c r="W39" s="45">
        <v>38838461.350000001</v>
      </c>
      <c r="X39" s="45">
        <v>-10642062.139999818</v>
      </c>
      <c r="Y39" s="45">
        <v>14915701.539999999</v>
      </c>
      <c r="Z39" s="43">
        <v>54479592.350000001</v>
      </c>
      <c r="AA39" s="45">
        <v>1773229.57</v>
      </c>
      <c r="AB39" s="45">
        <v>3052959.1299999868</v>
      </c>
      <c r="AC39" s="45">
        <v>21221533.079999998</v>
      </c>
      <c r="AD39" s="44">
        <v>1483768.3400000031</v>
      </c>
      <c r="AE39" s="45">
        <v>2465902.86</v>
      </c>
      <c r="AF39" s="45">
        <v>-189729.49</v>
      </c>
      <c r="AG39" s="45">
        <v>27120956.579999998</v>
      </c>
      <c r="AH39" s="45">
        <v>21422034.079999998</v>
      </c>
      <c r="AI39" s="45">
        <v>2852452.97</v>
      </c>
      <c r="AJ39" s="45">
        <v>3544768.73</v>
      </c>
      <c r="AK39" s="44">
        <v>89435.38</v>
      </c>
      <c r="AL39" s="45">
        <v>83825735.589999989</v>
      </c>
      <c r="AM39" s="43">
        <f t="shared" si="6"/>
        <v>404520222.90500015</v>
      </c>
      <c r="AO39" s="16"/>
    </row>
    <row r="40" spans="1:41" x14ac:dyDescent="0.3">
      <c r="A40" s="32" t="s">
        <v>25</v>
      </c>
      <c r="B40" s="26">
        <f>+SUM(B34:B39)</f>
        <v>9788063.7699999996</v>
      </c>
      <c r="C40" s="26">
        <f t="shared" ref="C40" si="7">+SUM(C34:C39)</f>
        <v>114602734</v>
      </c>
      <c r="D40" s="26">
        <f t="shared" ref="D40:E40" si="8">+SUM(D34:D39)</f>
        <v>19706642.824999999</v>
      </c>
      <c r="E40" s="26">
        <f t="shared" si="8"/>
        <v>77082380.230000019</v>
      </c>
      <c r="F40" s="26">
        <f t="shared" ref="F40:K40" si="9">+SUM(F34:F39)</f>
        <v>93659800.040000021</v>
      </c>
      <c r="G40" s="26">
        <f t="shared" si="9"/>
        <v>7405035.8399999989</v>
      </c>
      <c r="H40" s="26">
        <f t="shared" ref="H40" si="10">+SUM(H34:H39)</f>
        <v>69098924.549999997</v>
      </c>
      <c r="I40" s="26">
        <f t="shared" si="9"/>
        <v>4149750.51</v>
      </c>
      <c r="J40" s="26">
        <f t="shared" ref="J40" si="11">+SUM(J34:J39)</f>
        <v>10738806.389999999</v>
      </c>
      <c r="K40" s="26">
        <f t="shared" si="9"/>
        <v>10294325.450000001</v>
      </c>
      <c r="L40" s="26">
        <f t="shared" ref="L40" si="12">+SUM(L34:L39)</f>
        <v>13887685.259999987</v>
      </c>
      <c r="M40" s="26">
        <f t="shared" ref="M40:AJ40" si="13">+SUM(M34:M39)</f>
        <v>57553313.579999998</v>
      </c>
      <c r="N40" s="26">
        <f t="shared" ref="N40:O40" si="14">+SUM(N34:N39)</f>
        <v>118520950.27000001</v>
      </c>
      <c r="O40" s="26">
        <f t="shared" si="14"/>
        <v>8050118.0800000001</v>
      </c>
      <c r="P40" s="26">
        <f t="shared" si="13"/>
        <v>57500566.850000001</v>
      </c>
      <c r="Q40" s="26">
        <f t="shared" si="13"/>
        <v>14164565.479999999</v>
      </c>
      <c r="R40" s="26">
        <f t="shared" ref="R40:S40" si="15">+SUM(R34:R39)</f>
        <v>25337702.609999999</v>
      </c>
      <c r="S40" s="26">
        <f t="shared" si="15"/>
        <v>16057535.68</v>
      </c>
      <c r="T40" s="26">
        <f t="shared" ref="T40:V40" si="16">+SUM(T34:T39)</f>
        <v>6766043.4300000006</v>
      </c>
      <c r="U40" s="26">
        <f t="shared" si="16"/>
        <v>903247768.80000007</v>
      </c>
      <c r="V40" s="26">
        <f t="shared" si="16"/>
        <v>5185253.4799999995</v>
      </c>
      <c r="W40" s="26">
        <f t="shared" ref="W40:X40" si="17">+SUM(W34:W39)</f>
        <v>255485462.24000001</v>
      </c>
      <c r="X40" s="26">
        <f t="shared" si="17"/>
        <v>93900169.450000182</v>
      </c>
      <c r="Y40" s="26">
        <f t="shared" ref="Y40:Z40" si="18">+SUM(Y34:Y39)</f>
        <v>170260464.27999997</v>
      </c>
      <c r="Z40" s="26">
        <f t="shared" si="18"/>
        <v>57599710.020000003</v>
      </c>
      <c r="AA40" s="26">
        <f>+SUM(AA34:AA39)</f>
        <v>22210968.190000005</v>
      </c>
      <c r="AB40" s="26">
        <f t="shared" ref="AB40" si="19">+SUM(AB34:AB39)</f>
        <v>81316761.279999986</v>
      </c>
      <c r="AC40" s="26">
        <f t="shared" si="13"/>
        <v>137014553</v>
      </c>
      <c r="AD40" s="26">
        <f t="shared" ref="AD40:AE40" si="20">+SUM(AD34:AD39)</f>
        <v>3741194.7400000026</v>
      </c>
      <c r="AE40" s="26">
        <f t="shared" si="20"/>
        <v>32378253.839999996</v>
      </c>
      <c r="AF40" s="26">
        <f>+SUM(AF34:AF39)</f>
        <v>6280731.3699999992</v>
      </c>
      <c r="AG40" s="26">
        <f t="shared" ref="AG40:AI40" si="21">+SUM(AG34:AG39)</f>
        <v>121172238.89999999</v>
      </c>
      <c r="AH40" s="26">
        <f t="shared" si="21"/>
        <v>241207173.96000004</v>
      </c>
      <c r="AI40" s="26">
        <f t="shared" si="21"/>
        <v>4457897.25</v>
      </c>
      <c r="AJ40" s="26">
        <f t="shared" si="13"/>
        <v>91325166.969999999</v>
      </c>
      <c r="AK40" s="26">
        <f t="shared" ref="AK40:AL40" si="22">+SUM(AK34:AK39)</f>
        <v>1618739.6099999999</v>
      </c>
      <c r="AL40" s="26">
        <f t="shared" si="22"/>
        <v>237456600.75</v>
      </c>
      <c r="AM40" s="26">
        <f>+SUM(AM34:AM39)</f>
        <v>3200224052.9749994</v>
      </c>
      <c r="AO40" s="16"/>
    </row>
    <row r="41" spans="1:41" x14ac:dyDescent="0.3">
      <c r="A41" s="33" t="s">
        <v>26</v>
      </c>
      <c r="B41" s="34">
        <f>+B32+B40</f>
        <v>73113805.38000001</v>
      </c>
      <c r="C41" s="34">
        <f t="shared" ref="C41" si="23">+C32+C40</f>
        <v>213173539.56</v>
      </c>
      <c r="D41" s="34">
        <f t="shared" ref="D41:E41" si="24">+D32+D40</f>
        <v>71364343.705500007</v>
      </c>
      <c r="E41" s="34">
        <f t="shared" si="24"/>
        <v>150480546.37000003</v>
      </c>
      <c r="F41" s="34">
        <f t="shared" ref="F41:K41" si="25">+F32+F40</f>
        <v>452172735.44000006</v>
      </c>
      <c r="G41" s="34">
        <f t="shared" si="25"/>
        <v>54574152.86999999</v>
      </c>
      <c r="H41" s="34">
        <f t="shared" ref="H41" si="26">+H32+H40</f>
        <v>103902406.63</v>
      </c>
      <c r="I41" s="34">
        <f t="shared" si="25"/>
        <v>9342972.5100000016</v>
      </c>
      <c r="J41" s="34">
        <f t="shared" ref="J41" si="27">+J32+J40</f>
        <v>93320027.060000002</v>
      </c>
      <c r="K41" s="34">
        <f t="shared" si="25"/>
        <v>93129215.930000007</v>
      </c>
      <c r="L41" s="34">
        <f t="shared" ref="L41" si="28">+L32+L40</f>
        <v>262678475.75999999</v>
      </c>
      <c r="M41" s="34">
        <f t="shared" ref="M41:AJ41" si="29">+M32+M40</f>
        <v>131066416.58000001</v>
      </c>
      <c r="N41" s="34">
        <f t="shared" ref="N41:O41" si="30">+N32+N40</f>
        <v>182407117.87</v>
      </c>
      <c r="O41" s="34">
        <f t="shared" si="30"/>
        <v>16444161.15</v>
      </c>
      <c r="P41" s="34">
        <f t="shared" si="29"/>
        <v>59808424.310000002</v>
      </c>
      <c r="Q41" s="34">
        <f t="shared" si="29"/>
        <v>148315072.52999997</v>
      </c>
      <c r="R41" s="34">
        <f t="shared" ref="R41:S41" si="31">+R32+R40</f>
        <v>109736361.67999999</v>
      </c>
      <c r="S41" s="34">
        <f t="shared" si="31"/>
        <v>105513534.81999999</v>
      </c>
      <c r="T41" s="34">
        <f t="shared" ref="T41:V41" si="32">+T32+T40</f>
        <v>16864115.669999998</v>
      </c>
      <c r="U41" s="34">
        <f t="shared" si="32"/>
        <v>1041645328.59</v>
      </c>
      <c r="V41" s="34">
        <f t="shared" si="32"/>
        <v>23022407.209999997</v>
      </c>
      <c r="W41" s="34">
        <f t="shared" ref="W41:X41" si="33">+W32+W40</f>
        <v>931987198.67999995</v>
      </c>
      <c r="X41" s="34">
        <f t="shared" si="33"/>
        <v>708487410.96000016</v>
      </c>
      <c r="Y41" s="34">
        <f t="shared" ref="Y41:Z41" si="34">+Y32+Y40</f>
        <v>2209563041.3400002</v>
      </c>
      <c r="Z41" s="34">
        <f t="shared" si="34"/>
        <v>1083414292.24</v>
      </c>
      <c r="AA41" s="34">
        <f t="shared" si="29"/>
        <v>93432322.030000001</v>
      </c>
      <c r="AB41" s="34">
        <f t="shared" ref="AB41" si="35">+AB32+AB40</f>
        <v>1263162474.8800001</v>
      </c>
      <c r="AC41" s="34">
        <f t="shared" si="29"/>
        <v>498909650.73000002</v>
      </c>
      <c r="AD41" s="34">
        <f t="shared" ref="AD41:AE41" si="36">+AD32+AD40</f>
        <v>30686405.039999995</v>
      </c>
      <c r="AE41" s="34">
        <f t="shared" si="36"/>
        <v>63058312.199999996</v>
      </c>
      <c r="AF41" s="34">
        <f>+AF32+AF40</f>
        <v>217053240.11000001</v>
      </c>
      <c r="AG41" s="34">
        <f t="shared" ref="AG41:AI41" si="37">+AG32+AG40</f>
        <v>923900769.00000012</v>
      </c>
      <c r="AH41" s="34">
        <f t="shared" si="37"/>
        <v>959609588.71999991</v>
      </c>
      <c r="AI41" s="34">
        <f t="shared" si="37"/>
        <v>24120615.5</v>
      </c>
      <c r="AJ41" s="34">
        <f t="shared" si="29"/>
        <v>423467202.78999996</v>
      </c>
      <c r="AK41" s="34">
        <f t="shared" ref="AK41:AL41" si="38">+AK32+AK40</f>
        <v>23836306.609999999</v>
      </c>
      <c r="AL41" s="34">
        <f t="shared" si="38"/>
        <v>1659421832.7499998</v>
      </c>
      <c r="AM41" s="34">
        <f t="shared" ref="AM41" si="39">+AM32+AM40</f>
        <v>14526185825.205498</v>
      </c>
    </row>
    <row r="42" spans="1:41" x14ac:dyDescent="0.3">
      <c r="A42" s="41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43">
        <v>0</v>
      </c>
      <c r="P42" s="43">
        <v>0</v>
      </c>
      <c r="Q42" s="43">
        <v>0</v>
      </c>
      <c r="R42" s="35">
        <v>0</v>
      </c>
      <c r="S42" s="43">
        <v>0</v>
      </c>
      <c r="T42" s="44">
        <v>0</v>
      </c>
      <c r="U42" s="35">
        <v>0</v>
      </c>
      <c r="V42" s="43">
        <v>0</v>
      </c>
      <c r="W42" s="43">
        <v>0</v>
      </c>
      <c r="X42" s="45">
        <v>208598031.16</v>
      </c>
      <c r="Y42" s="45">
        <v>0</v>
      </c>
      <c r="Z42" s="48">
        <v>0</v>
      </c>
      <c r="AA42" s="43">
        <v>0</v>
      </c>
      <c r="AB42" s="43">
        <v>0</v>
      </c>
      <c r="AC42" s="43">
        <v>0</v>
      </c>
      <c r="AD42" s="44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f>+SUM(B42:AL42)</f>
        <v>208598031.16</v>
      </c>
    </row>
    <row r="43" spans="1:41" x14ac:dyDescent="0.3">
      <c r="A43" s="41" t="s">
        <v>28</v>
      </c>
      <c r="B43" s="42">
        <v>0</v>
      </c>
      <c r="C43" s="42">
        <v>254529542.94999999</v>
      </c>
      <c r="D43" s="42">
        <v>25687691.752</v>
      </c>
      <c r="E43" s="47">
        <v>16500528.01</v>
      </c>
      <c r="F43" s="42">
        <v>3619538.14</v>
      </c>
      <c r="G43" s="42">
        <v>7443091.6799999997</v>
      </c>
      <c r="H43" s="42">
        <v>79743094.689999998</v>
      </c>
      <c r="I43" s="45">
        <v>0</v>
      </c>
      <c r="J43" s="45">
        <v>203839524.31</v>
      </c>
      <c r="K43" s="43">
        <v>11193074.67</v>
      </c>
      <c r="L43" s="43">
        <v>17487785.419999998</v>
      </c>
      <c r="M43" s="43">
        <v>0</v>
      </c>
      <c r="N43" s="44">
        <v>16786948.07</v>
      </c>
      <c r="O43" s="43">
        <v>0</v>
      </c>
      <c r="P43" s="43">
        <v>1575631.6</v>
      </c>
      <c r="Q43" s="43">
        <v>218491283.97</v>
      </c>
      <c r="R43" s="43">
        <v>133053832.94</v>
      </c>
      <c r="S43" s="45">
        <v>59454679.010000005</v>
      </c>
      <c r="T43" s="43">
        <v>0</v>
      </c>
      <c r="U43" s="43">
        <v>1402722176.8800001</v>
      </c>
      <c r="V43" s="45">
        <v>8121883.75</v>
      </c>
      <c r="W43" s="43">
        <v>4558296417.8000002</v>
      </c>
      <c r="X43" s="45">
        <v>317515250.27000004</v>
      </c>
      <c r="Y43" s="45">
        <v>6898562275.21</v>
      </c>
      <c r="Z43" s="35">
        <v>227859527.78</v>
      </c>
      <c r="AA43" s="43">
        <v>60557843.420000002</v>
      </c>
      <c r="AB43" s="43">
        <v>3921857437.4400001</v>
      </c>
      <c r="AC43" s="43">
        <v>27609365.75</v>
      </c>
      <c r="AD43" s="44">
        <v>4700183.01</v>
      </c>
      <c r="AE43" s="43">
        <v>24625942.02</v>
      </c>
      <c r="AF43" s="43">
        <v>48503448.530000001</v>
      </c>
      <c r="AG43" s="43">
        <v>398721529.49000001</v>
      </c>
      <c r="AH43" s="45">
        <v>93994437.459999993</v>
      </c>
      <c r="AI43" s="43">
        <v>1502822.72</v>
      </c>
      <c r="AJ43" s="45">
        <v>1694405281.1400001</v>
      </c>
      <c r="AK43" s="44">
        <v>3161711.28</v>
      </c>
      <c r="AL43" s="43">
        <v>1729002405.9000001</v>
      </c>
      <c r="AM43" s="43">
        <f>+SUM(B43:AL43)</f>
        <v>22471126187.062</v>
      </c>
    </row>
    <row r="44" spans="1:4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41" ht="12.6" customHeight="1" x14ac:dyDescent="0.3">
      <c r="A45" s="7" t="s">
        <v>56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41" ht="15" customHeight="1" x14ac:dyDescent="0.3">
      <c r="A46" s="3" t="s">
        <v>76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41" ht="19.95" customHeight="1" x14ac:dyDescent="0.3">
      <c r="A47" s="49" t="s">
        <v>74</v>
      </c>
    </row>
    <row r="48" spans="1:41" x14ac:dyDescent="0.3">
      <c r="C48" s="5"/>
      <c r="O48" s="10"/>
      <c r="P48" s="10"/>
    </row>
    <row r="49" spans="1:3" x14ac:dyDescent="0.3">
      <c r="A49" s="16"/>
      <c r="B49" s="13"/>
    </row>
    <row r="59" spans="1:3" x14ac:dyDescent="0.3">
      <c r="C59" s="11"/>
    </row>
    <row r="60" spans="1:3" x14ac:dyDescent="0.3">
      <c r="B60" s="11"/>
      <c r="C60" s="11"/>
    </row>
    <row r="61" spans="1:3" x14ac:dyDescent="0.3">
      <c r="B61" s="14"/>
    </row>
    <row r="62" spans="1:3" x14ac:dyDescent="0.3">
      <c r="B62" s="11"/>
    </row>
    <row r="63" spans="1:3" x14ac:dyDescent="0.3">
      <c r="B63" s="11"/>
    </row>
    <row r="64" spans="1:3" x14ac:dyDescent="0.3">
      <c r="B64" s="15"/>
    </row>
  </sheetData>
  <printOptions horizontalCentered="1"/>
  <pageMargins left="0.70866141732283472" right="0.70866141732283472" top="0.70866141732283472" bottom="0.70866141732283472" header="0.31496062992125984" footer="0.31496062992125984"/>
  <pageSetup scale="1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cp:lastPrinted>2018-02-07T20:47:28Z</cp:lastPrinted>
  <dcterms:created xsi:type="dcterms:W3CDTF">2016-01-21T19:36:10Z</dcterms:created>
  <dcterms:modified xsi:type="dcterms:W3CDTF">2018-02-07T20:47:30Z</dcterms:modified>
</cp:coreProperties>
</file>