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documents\Mis_Documentos\Sitio web\Pases a produccion\Estados Financieros\"/>
    </mc:Choice>
  </mc:AlternateContent>
  <bookViews>
    <workbookView xWindow="0" yWindow="0" windowWidth="5976" windowHeight="1932" tabRatio="607"/>
  </bookViews>
  <sheets>
    <sheet name="Estado de Resultad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O40" i="2" l="1"/>
  <c r="O37" i="2"/>
  <c r="G40" i="2" l="1"/>
  <c r="G37" i="2"/>
  <c r="AF40" i="2" l="1"/>
  <c r="AF37" i="2"/>
  <c r="AF28" i="2" l="1"/>
  <c r="AF20" i="2"/>
  <c r="AF29" i="2" l="1"/>
  <c r="AF33" i="2" s="1"/>
  <c r="AF36" i="2" s="1"/>
  <c r="AF43" i="2" s="1"/>
  <c r="AF45" i="2" s="1"/>
  <c r="AE40" i="2"/>
  <c r="AE37" i="2"/>
  <c r="AE28" i="2"/>
  <c r="AE20" i="2"/>
  <c r="AE29" i="2" l="1"/>
  <c r="AE33" i="2" s="1"/>
  <c r="AE36" i="2" s="1"/>
  <c r="AA28" i="2"/>
  <c r="AA20" i="2"/>
  <c r="V40" i="2"/>
  <c r="V37" i="2"/>
  <c r="V33" i="2"/>
  <c r="V36" i="2" s="1"/>
  <c r="V43" i="2" s="1"/>
  <c r="V45" i="2" s="1"/>
  <c r="V28" i="2"/>
  <c r="V29" i="2"/>
  <c r="V20" i="2"/>
  <c r="K28" i="2"/>
  <c r="K20" i="2"/>
  <c r="K29" i="2" s="1"/>
  <c r="K33" i="2" s="1"/>
  <c r="AE43" i="2" l="1"/>
  <c r="AE45" i="2" s="1"/>
  <c r="K40" i="2"/>
  <c r="K37" i="2"/>
  <c r="D40" i="2" l="1"/>
  <c r="D37" i="2"/>
  <c r="D28" i="2"/>
  <c r="D29" i="2" s="1"/>
  <c r="D33" i="2" s="1"/>
  <c r="D36" i="2" s="1"/>
  <c r="D43" i="2" s="1"/>
  <c r="D45" i="2" s="1"/>
  <c r="D20" i="2"/>
  <c r="AK40" i="2" l="1"/>
  <c r="AK37" i="2"/>
  <c r="AK28" i="2"/>
  <c r="AK29" i="2" s="1"/>
  <c r="AK33" i="2" s="1"/>
  <c r="AK36" i="2" s="1"/>
  <c r="AK43" i="2" s="1"/>
  <c r="AK45" i="2" s="1"/>
  <c r="AK20" i="2"/>
  <c r="AD40" i="2" l="1"/>
  <c r="AD37" i="2"/>
  <c r="AD28" i="2"/>
  <c r="AD20" i="2"/>
  <c r="AD29" i="2" l="1"/>
  <c r="AD33" i="2" s="1"/>
  <c r="AD36" i="2" s="1"/>
  <c r="AD43" i="2" s="1"/>
  <c r="AD45" i="2" s="1"/>
  <c r="T40" i="2"/>
  <c r="T37" i="2"/>
  <c r="T28" i="2"/>
  <c r="T29" i="2" s="1"/>
  <c r="T33" i="2" s="1"/>
  <c r="T36" i="2" s="1"/>
  <c r="T20" i="2"/>
  <c r="U40" i="2"/>
  <c r="U37" i="2"/>
  <c r="U28" i="2"/>
  <c r="U20" i="2"/>
  <c r="U29" i="2" l="1"/>
  <c r="U33" i="2" s="1"/>
  <c r="U36" i="2" s="1"/>
  <c r="U43" i="2" s="1"/>
  <c r="U45" i="2" s="1"/>
  <c r="T43" i="2"/>
  <c r="T45" i="2" s="1"/>
  <c r="Q40" i="2" l="1"/>
  <c r="Q37" i="2"/>
  <c r="Q28" i="2"/>
  <c r="Q20" i="2"/>
  <c r="R40" i="2"/>
  <c r="R37" i="2"/>
  <c r="R28" i="2"/>
  <c r="R20" i="2"/>
  <c r="R29" i="2" l="1"/>
  <c r="R33" i="2" s="1"/>
  <c r="R36" i="2" s="1"/>
  <c r="R43" i="2" s="1"/>
  <c r="R45" i="2" s="1"/>
  <c r="Q29" i="2"/>
  <c r="Q33" i="2" s="1"/>
  <c r="Q36" i="2" s="1"/>
  <c r="Q43" i="2" s="1"/>
  <c r="Q45" i="2" s="1"/>
  <c r="O28" i="2" l="1"/>
  <c r="O20" i="2"/>
  <c r="O29" i="2" l="1"/>
  <c r="O33" i="2" s="1"/>
  <c r="O36" i="2" s="1"/>
  <c r="O43" i="2" s="1"/>
  <c r="O45" i="2" s="1"/>
  <c r="N40" i="2"/>
  <c r="N37" i="2"/>
  <c r="N28" i="2"/>
  <c r="N20" i="2"/>
  <c r="N29" i="2" l="1"/>
  <c r="N33" i="2" s="1"/>
  <c r="N36" i="2" s="1"/>
  <c r="N43" i="2" s="1"/>
  <c r="C40" i="2"/>
  <c r="E40" i="2"/>
  <c r="E37" i="2"/>
  <c r="E28" i="2"/>
  <c r="E29" i="2" s="1"/>
  <c r="E33" i="2" s="1"/>
  <c r="E36" i="2" s="1"/>
  <c r="E43" i="2" s="1"/>
  <c r="E45" i="2" s="1"/>
  <c r="E20" i="2"/>
  <c r="B40" i="2" l="1"/>
  <c r="B37" i="2"/>
  <c r="B28" i="2"/>
  <c r="B20" i="2"/>
  <c r="B29" i="2" s="1"/>
  <c r="B33" i="2" s="1"/>
  <c r="B36" i="2" s="1"/>
  <c r="B43" i="2" s="1"/>
  <c r="B45" i="2" s="1"/>
  <c r="C20" i="2"/>
  <c r="C29" i="2" s="1"/>
  <c r="C33" i="2" s="1"/>
  <c r="C36" i="2" s="1"/>
  <c r="C43" i="2" s="1"/>
  <c r="C45" i="2" s="1"/>
  <c r="C37" i="2"/>
  <c r="L40" i="2" l="1"/>
  <c r="L37" i="2"/>
  <c r="L28" i="2"/>
  <c r="L29" i="2" s="1"/>
  <c r="L33" i="2" s="1"/>
  <c r="L36" i="2" s="1"/>
  <c r="L43" i="2" s="1"/>
  <c r="L45" i="2" s="1"/>
  <c r="L20" i="2"/>
  <c r="AJ40" i="2" l="1"/>
  <c r="AJ37" i="2"/>
  <c r="AB40" i="2" l="1"/>
  <c r="AB37" i="2"/>
  <c r="AB28" i="2"/>
  <c r="AB20" i="2"/>
  <c r="AB29" i="2" l="1"/>
  <c r="AB33" i="2" s="1"/>
  <c r="AB36" i="2" s="1"/>
  <c r="AB43" i="2" s="1"/>
  <c r="AB45" i="2" s="1"/>
  <c r="AC40" i="2"/>
  <c r="AC37" i="2"/>
  <c r="X40" i="2" l="1"/>
  <c r="X37" i="2"/>
  <c r="X28" i="2"/>
  <c r="X29" i="2"/>
  <c r="X33" i="2" s="1"/>
  <c r="X36" i="2" s="1"/>
  <c r="X43" i="2" s="1"/>
  <c r="X45" i="2" s="1"/>
  <c r="X20" i="2"/>
  <c r="S40" i="2" l="1"/>
  <c r="S37" i="2"/>
  <c r="S28" i="2"/>
  <c r="S20" i="2"/>
  <c r="S29" i="2" l="1"/>
  <c r="S33" i="2" s="1"/>
  <c r="S36" i="2" s="1"/>
  <c r="S43" i="2" s="1"/>
  <c r="S45" i="2" s="1"/>
  <c r="AI40" i="2" l="1"/>
  <c r="AI37" i="2"/>
  <c r="AI28" i="2"/>
  <c r="AI20" i="2"/>
  <c r="Z40" i="2"/>
  <c r="Z37" i="2"/>
  <c r="Z28" i="2"/>
  <c r="Z20" i="2"/>
  <c r="Z29" i="2" l="1"/>
  <c r="Z33" i="2" s="1"/>
  <c r="Z36" i="2" s="1"/>
  <c r="Z43" i="2"/>
  <c r="Z45" i="2" s="1"/>
  <c r="AI29" i="2"/>
  <c r="AI33" i="2" s="1"/>
  <c r="AI36" i="2" s="1"/>
  <c r="AI43" i="2" s="1"/>
  <c r="AI45" i="2" s="1"/>
  <c r="J40" i="2" l="1"/>
  <c r="J37" i="2"/>
  <c r="J28" i="2"/>
  <c r="J29" i="2" s="1"/>
  <c r="J33" i="2" s="1"/>
  <c r="J36" i="2" s="1"/>
  <c r="J43" i="2" s="1"/>
  <c r="J45" i="2" s="1"/>
  <c r="J20" i="2"/>
  <c r="AL40" i="2" l="1"/>
  <c r="AL37" i="2"/>
  <c r="AL28" i="2"/>
  <c r="AL20" i="2"/>
  <c r="AG40" i="2"/>
  <c r="AG37" i="2"/>
  <c r="AG28" i="2"/>
  <c r="AG20" i="2"/>
  <c r="AH40" i="2"/>
  <c r="AH37" i="2"/>
  <c r="AH28" i="2"/>
  <c r="AH20" i="2"/>
  <c r="AH29" i="2" s="1"/>
  <c r="AH33" i="2" s="1"/>
  <c r="AH36" i="2" s="1"/>
  <c r="AH43" i="2" s="1"/>
  <c r="AH45" i="2" s="1"/>
  <c r="Y40" i="2"/>
  <c r="Y37" i="2"/>
  <c r="Y28" i="2"/>
  <c r="Y20" i="2"/>
  <c r="W40" i="2"/>
  <c r="W37" i="2"/>
  <c r="W28" i="2"/>
  <c r="W29" i="2"/>
  <c r="W33" i="2" s="1"/>
  <c r="W36" i="2" s="1"/>
  <c r="W43" i="2" s="1"/>
  <c r="W45" i="2" s="1"/>
  <c r="W20" i="2"/>
  <c r="H40" i="2"/>
  <c r="H37" i="2"/>
  <c r="H28" i="2"/>
  <c r="H29" i="2" s="1"/>
  <c r="H33" i="2" s="1"/>
  <c r="H36" i="2" s="1"/>
  <c r="H43" i="2" s="1"/>
  <c r="H45" i="2" s="1"/>
  <c r="H20" i="2"/>
  <c r="Y29" i="2" l="1"/>
  <c r="Y33" i="2" s="1"/>
  <c r="Y36" i="2" s="1"/>
  <c r="Y43" i="2" s="1"/>
  <c r="Y45" i="2" s="1"/>
  <c r="AG29" i="2"/>
  <c r="AG33" i="2" s="1"/>
  <c r="AG36" i="2" s="1"/>
  <c r="AG43" i="2" s="1"/>
  <c r="AG45" i="2" s="1"/>
  <c r="AL29" i="2"/>
  <c r="AL33" i="2" s="1"/>
  <c r="AL36" i="2" s="1"/>
  <c r="AL43" i="2" s="1"/>
  <c r="AL45" i="2" s="1"/>
  <c r="F40" i="2" l="1"/>
  <c r="I40" i="2"/>
  <c r="M40" i="2"/>
  <c r="P40" i="2"/>
  <c r="AA40" i="2"/>
  <c r="M37" i="2"/>
  <c r="P37" i="2"/>
  <c r="AA37" i="2"/>
  <c r="F37" i="2"/>
  <c r="I37" i="2"/>
  <c r="F20" i="2"/>
  <c r="G20" i="2"/>
  <c r="I20" i="2"/>
  <c r="M20" i="2"/>
  <c r="P20" i="2"/>
  <c r="AC20" i="2"/>
  <c r="AJ20" i="2"/>
  <c r="AM42" i="2"/>
  <c r="AM39" i="2"/>
  <c r="AM35" i="2"/>
  <c r="AM31" i="2"/>
  <c r="AM32" i="2"/>
  <c r="AM23" i="2"/>
  <c r="AM24" i="2"/>
  <c r="AM25" i="2"/>
  <c r="AM26" i="2"/>
  <c r="AM27" i="2"/>
  <c r="AM22" i="2"/>
  <c r="AM15" i="2"/>
  <c r="AM16" i="2"/>
  <c r="AM17" i="2"/>
  <c r="AM18" i="2"/>
  <c r="AM19" i="2"/>
  <c r="AM14" i="2"/>
  <c r="AM20" i="2" l="1"/>
  <c r="I28" i="2" l="1"/>
  <c r="K36" i="2"/>
  <c r="K43" i="2" s="1"/>
  <c r="AA29" i="2"/>
  <c r="AA33" i="2" s="1"/>
  <c r="AA36" i="2" s="1"/>
  <c r="AA43" i="2" s="1"/>
  <c r="AA45" i="2" s="1"/>
  <c r="K45" i="2" l="1"/>
  <c r="I29" i="2"/>
  <c r="I33" i="2" s="1"/>
  <c r="I36" i="2" s="1"/>
  <c r="I43" i="2" s="1"/>
  <c r="I45" i="2" s="1"/>
  <c r="F28" i="2" l="1"/>
  <c r="G28" i="2"/>
  <c r="G29" i="2" s="1"/>
  <c r="G33" i="2" s="1"/>
  <c r="G36" i="2" s="1"/>
  <c r="G43" i="2" s="1"/>
  <c r="G45" i="2" s="1"/>
  <c r="M28" i="2"/>
  <c r="M29" i="2" s="1"/>
  <c r="P28" i="2"/>
  <c r="P29" i="2" s="1"/>
  <c r="AC28" i="2"/>
  <c r="AC29" i="2" s="1"/>
  <c r="AC33" i="2" s="1"/>
  <c r="AC36" i="2" s="1"/>
  <c r="AC43" i="2" s="1"/>
  <c r="AC45" i="2" s="1"/>
  <c r="AJ28" i="2"/>
  <c r="AJ29" i="2" s="1"/>
  <c r="AJ33" i="2" s="1"/>
  <c r="AJ36" i="2" s="1"/>
  <c r="AJ43" i="2" s="1"/>
  <c r="AJ45" i="2" s="1"/>
  <c r="N45" i="2" l="1"/>
  <c r="P33" i="2" l="1"/>
  <c r="P36" i="2" l="1"/>
  <c r="P43" i="2" l="1"/>
  <c r="P45" i="2" s="1"/>
  <c r="AM44" i="2" l="1"/>
  <c r="AM41" i="2"/>
  <c r="AM38" i="2"/>
  <c r="AM34" i="2"/>
  <c r="AM30" i="2"/>
  <c r="AM28" i="2" l="1"/>
  <c r="AM40" i="2" l="1"/>
  <c r="AM37" i="2"/>
  <c r="F29" i="2"/>
  <c r="F33" i="2" s="1"/>
  <c r="F36" i="2" s="1"/>
  <c r="F43" i="2" s="1"/>
  <c r="F45" i="2" s="1"/>
  <c r="AM29" i="2" l="1"/>
  <c r="AM33" i="2" s="1"/>
  <c r="AM36" i="2" s="1"/>
  <c r="M33" i="2"/>
  <c r="M36" i="2" s="1"/>
  <c r="M43" i="2" s="1"/>
  <c r="M45" i="2" s="1"/>
  <c r="AM43" i="2" l="1"/>
  <c r="AM45" i="2" s="1"/>
</calcChain>
</file>

<file path=xl/sharedStrings.xml><?xml version="1.0" encoding="utf-8"?>
<sst xmlns="http://schemas.openxmlformats.org/spreadsheetml/2006/main" count="77" uniqueCount="76">
  <si>
    <t>Obligaciones financieras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</si>
  <si>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</si>
  <si>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</si>
  <si>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</si>
  <si>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</si>
  <si>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</si>
  <si>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</si>
  <si>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</si>
  <si>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</si>
  <si>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</si>
  <si>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</si>
  <si>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</si>
  <si>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</si>
  <si>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</si>
  <si>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</si>
  <si>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</si>
  <si>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</si>
  <si>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</si>
  <si>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</si>
  <si>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</si>
  <si>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</si>
  <si>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</si>
  <si>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</si>
  <si>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</si>
  <si>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</si>
  <si>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</si>
  <si>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</si>
  <si>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</si>
  <si>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</si>
  <si>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</si>
  <si>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</si>
  <si>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</si>
  <si>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</si>
  <si>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</si>
  <si>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</si>
  <si>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</si>
  <si>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</si>
  <si>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</si>
  <si>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</si>
  <si>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</si>
  <si>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</si>
  <si>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</si>
  <si>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</si>
  <si>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</si>
  <si>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</si>
  <si>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>FUNDACION FDL</t>
  </si>
  <si>
    <t xml:space="preserve">FUNDEMUJER </t>
  </si>
  <si>
    <t>FUNDENUSE S.A.</t>
  </si>
  <si>
    <t>GENTE MAS GENTE S.A.</t>
  </si>
  <si>
    <t>GMG SERVICIOS Nicaragua S.A.</t>
  </si>
  <si>
    <t>INSTACREDIT S.A.</t>
  </si>
  <si>
    <t>LEON 2000 IMF S.A.</t>
  </si>
  <si>
    <t xml:space="preserve">MI CREDITO S.A. </t>
  </si>
  <si>
    <t>OPORTUCREDIT S.A.</t>
  </si>
  <si>
    <t>PANA PANA</t>
  </si>
  <si>
    <t>PRESTANIC</t>
  </si>
  <si>
    <t>PRODESA CORP S.A.</t>
  </si>
  <si>
    <t>TOTAL</t>
  </si>
  <si>
    <t>TODAS LAS INSTITUCIONES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</si>
  <si>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</si>
  <si>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</si>
  <si>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</si>
  <si>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MERCAPITAL, S.A.</t>
  </si>
  <si>
    <t>FINANCIA IFIM, S.A.</t>
  </si>
  <si>
    <t>SOYAHORA, S.A.</t>
  </si>
  <si>
    <t>UNICOSERVI, S.A.</t>
  </si>
  <si>
    <t>CREDIEXPRESS, S.A.</t>
  </si>
  <si>
    <t>CREDIGLOBEX, S.A.</t>
  </si>
  <si>
    <t>SERFIDE S.A.</t>
  </si>
  <si>
    <t xml:space="preserve">SERFIGSA </t>
  </si>
  <si>
    <t>PROMUJER LLC Sucursal Nicaragua</t>
  </si>
  <si>
    <t>ACCIONA FINANCE S.A.</t>
  </si>
  <si>
    <t>CREDIFÁCIL</t>
  </si>
  <si>
    <t>EZA CAPITAL, S.A.</t>
  </si>
  <si>
    <t>ACUMULADO DEL 1RO DE ENERO AL 30 DE NOVIEMBRE DE 2017</t>
  </si>
  <si>
    <t>Tipo de Cambio Oficial al 30/11/2017 es de C$ 30.6636 por US$1 dólar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</si>
</sst>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6" formatCode="_(&quot;$&quot;* #,##0.00_);_(&quot;$&quot;* \(#,##0.00\);_(&quot;$&quot;* &quot;-&quot;??_);_(@_)"/>
    <numFmt numFmtId="167" formatCode="_([$€-2]* #,##0.00_);_([$€-2]* \(#,##0.00\);_([$€-2]* &quot;-&quot;??_)"/>
    <numFmt numFmtId="168" formatCode="_-* #,##0.00\ _€_-;\-* #,##0.00\ _€_-;_-* &quot;-&quot;??\ _€_-;_-@_-"/>
    <numFmt numFmtId="169" formatCode="_-* #,##0.00\ _C_$_-;\-* #,##0.00\ _C_$_-;_-* &quot;-&quot;??\ _C_$_-;_-@_-"/>
    <numFmt numFmtId="170" formatCode="_ * #,##0.00_ ;_ * \-#,##0.00_ ;_ * &quot;-&quot;??_ ;_ @_ "/>
    <numFmt numFmtId="171" formatCode="0.00_ 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8" tint="-0.249977111117893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4">
    <xf numFmtId="0" fontId="0" fillId="0" borderId="0"/>
    <xf numFmtId="9" fontId="5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>
      <alignment vertical="top"/>
    </xf>
    <xf numFmtId="43" fontId="5" fillId="0" borderId="0" applyFont="0" applyFill="0" applyBorder="0" applyAlignment="0" applyProtection="0"/>
    <xf numFmtId="0" fontId="12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>
      <alignment vertical="top"/>
    </xf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" fillId="0" borderId="0">
      <alignment vertical="top"/>
    </xf>
    <xf numFmtId="0" fontId="12" fillId="0" borderId="0"/>
    <xf numFmtId="0" fontId="11" fillId="0" borderId="1" applyNumberFormat="0" applyFill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43" fontId="12" fillId="0" borderId="0" applyFont="0" applyFill="0" applyBorder="0" applyAlignment="0" applyProtection="0"/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>
      <alignment vertical="top"/>
    </xf>
    <xf numFmtId="0" fontId="5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0" borderId="0"/>
    <xf numFmtId="170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6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9" borderId="0" applyNumberFormat="0" applyBorder="0" applyAlignment="0" applyProtection="0"/>
    <xf numFmtId="0" fontId="19" fillId="21" borderId="2" applyNumberFormat="0" applyAlignment="0" applyProtection="0"/>
    <xf numFmtId="0" fontId="20" fillId="22" borderId="3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23" fillId="12" borderId="2" applyNumberFormat="0" applyAlignment="0" applyProtection="0"/>
    <xf numFmtId="0" fontId="24" fillId="8" borderId="0" applyNumberFormat="0" applyBorder="0" applyAlignment="0" applyProtection="0"/>
    <xf numFmtId="0" fontId="2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28" borderId="5" applyNumberFormat="0" applyFont="0" applyAlignment="0" applyProtection="0"/>
    <xf numFmtId="9" fontId="12" fillId="0" borderId="0" applyFont="0" applyFill="0" applyBorder="0" applyAlignment="0" applyProtection="0"/>
    <xf numFmtId="0" fontId="26" fillId="21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32" fillId="0" borderId="10" applyNumberFormat="0" applyFill="0" applyAlignment="0" applyProtection="0"/>
  </cellStyleXfs>
  <cellXfs count="37">
    <xf numFmtId="0" fontId="0" fillId="0" borderId="0" xfId="0"/>
    <xf numFmtId="0" fontId="3" fillId="6" borderId="0" xfId="0" applyFont="1" applyFill="1"/>
    <xf numFmtId="4" fontId="0" fillId="0" borderId="0" xfId="0" applyNumberFormat="1"/>
    <xf numFmtId="39" fontId="0" fillId="0" borderId="0" xfId="0" applyNumberFormat="1"/>
    <xf numFmtId="0" fontId="4" fillId="6" borderId="0" xfId="0" applyFont="1" applyFill="1" applyAlignment="1">
      <alignment wrapText="1"/>
    </xf>
    <xf numFmtId="9" fontId="0" fillId="0" borderId="0" xfId="1" applyFont="1"/>
    <xf numFmtId="0" fontId="6" fillId="6" borderId="0" xfId="0" applyFont="1" applyFill="1"/>
    <xf numFmtId="0" fontId="8" fillId="6" borderId="0" xfId="0" applyFont="1" applyFill="1"/>
    <xf numFmtId="4" fontId="0" fillId="0" borderId="0" xfId="0" applyNumberFormat="1" applyBorder="1" applyAlignment="1">
      <alignment horizontal="right"/>
    </xf>
    <xf numFmtId="4" fontId="2" fillId="0" borderId="0" xfId="0" applyNumberFormat="1" applyFont="1"/>
    <xf numFmtId="164" fontId="0" fillId="0" borderId="0" xfId="4" applyFont="1"/>
    <xf numFmtId="0" fontId="0" fillId="0" borderId="0" xfId="0"/>
    <xf numFmtId="0" fontId="0" fillId="0" borderId="0" xfId="0" applyFill="1"/>
    <xf numFmtId="0" fontId="3" fillId="0" borderId="0" xfId="0" applyFont="1" applyFill="1"/>
    <xf numFmtId="39" fontId="0" fillId="0" borderId="0" xfId="0" applyNumberFormat="1" applyFill="1"/>
    <xf numFmtId="0" fontId="1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4" fontId="1" fillId="4" borderId="11" xfId="0" applyNumberFormat="1" applyFont="1" applyFill="1" applyBorder="1" applyAlignment="1">
      <alignment horizontal="left"/>
    </xf>
    <xf numFmtId="39" fontId="0" fillId="0" borderId="11" xfId="0" applyNumberFormat="1" applyFont="1" applyFill="1" applyBorder="1" applyAlignment="1">
      <alignment horizontal="right"/>
    </xf>
    <xf numFmtId="39" fontId="1" fillId="4" borderId="11" xfId="0" applyNumberFormat="1" applyFont="1" applyFill="1" applyBorder="1" applyAlignment="1">
      <alignment horizontal="right"/>
    </xf>
    <xf numFmtId="39" fontId="2" fillId="0" borderId="11" xfId="0" applyNumberFormat="1" applyFont="1" applyFill="1" applyBorder="1" applyAlignment="1"/>
    <xf numFmtId="2" fontId="1" fillId="4" borderId="1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2" borderId="11" xfId="4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39" fontId="0" fillId="0" borderId="11" xfId="0" applyNumberFormat="1" applyFont="1" applyFill="1" applyBorder="1" applyAlignment="1"/>
    <xf numFmtId="39" fontId="0" fillId="0" borderId="11" xfId="0" applyNumberFormat="1" applyFont="1" applyBorder="1" applyAlignment="1">
      <alignment horizontal="right"/>
    </xf>
    <xf numFmtId="39" fontId="0" fillId="0" borderId="11" xfId="0" applyNumberFormat="1" applyFont="1" applyBorder="1" applyAlignment="1"/>
    <xf numFmtId="39" fontId="0" fillId="0" borderId="11" xfId="0" applyNumberFormat="1" applyFont="1" applyBorder="1"/>
    <xf numFmtId="0" fontId="33" fillId="6" borderId="0" xfId="0" applyFont="1" applyFill="1" applyAlignment="1">
      <alignment wrapText="1"/>
    </xf>
    <xf numFmtId="39" fontId="0" fillId="0" borderId="12" xfId="0" applyNumberFormat="1" applyFont="1" applyFill="1" applyBorder="1" applyAlignment="1">
      <alignment horizontal="right"/>
    </xf>
    <xf numFmtId="39" fontId="0" fillId="0" borderId="12" xfId="0" applyNumberFormat="1" applyFont="1" applyFill="1" applyBorder="1" applyAlignment="1"/>
  </cellXfs>
  <cellStyles count="134">
    <cellStyle name="20% - Énfasis1 2" xfId="82"/>
    <cellStyle name="20% - Énfasis2 2" xfId="83"/>
    <cellStyle name="20% - Énfasis3 2" xfId="84"/>
    <cellStyle name="20% - Énfasis4 2" xfId="85"/>
    <cellStyle name="20% - Énfasis5 2" xfId="86"/>
    <cellStyle name="20% - Énfasis6 2" xfId="87"/>
    <cellStyle name="40% - Énfasis1 2" xfId="88"/>
    <cellStyle name="40% - Énfasis2 2" xfId="89"/>
    <cellStyle name="40% - Énfasis3 2" xfId="90"/>
    <cellStyle name="40% - Énfasis4 2" xfId="91"/>
    <cellStyle name="40% - Énfasis5 2" xfId="92"/>
    <cellStyle name="40% - Énfasis6 2" xfId="93"/>
    <cellStyle name="60% - Énfasis1 2" xfId="94"/>
    <cellStyle name="60% - Énfasis2 2" xfId="95"/>
    <cellStyle name="60% - Énfasis3 2" xfId="96"/>
    <cellStyle name="60% - Énfasis4 2" xfId="97"/>
    <cellStyle name="60% - Énfasis5 2" xfId="98"/>
    <cellStyle name="60% - Énfasis6 2" xfId="99"/>
    <cellStyle name="Buena 2" xfId="100"/>
    <cellStyle name="Cálculo 2" xfId="101"/>
    <cellStyle name="Celda de comprobación 2" xfId="102"/>
    <cellStyle name="Celda vinculada 2" xfId="103"/>
    <cellStyle name="Comma 2 3" xfId="35"/>
    <cellStyle name="Comma 4" xfId="34"/>
    <cellStyle name="Encabezado 1 2" xfId="20"/>
    <cellStyle name="Encabezado 1 3" xfId="31"/>
    <cellStyle name="Encabezado 4 2" xfId="104"/>
    <cellStyle name="Énfasis1 2" xfId="105"/>
    <cellStyle name="Énfasis2 2" xfId="106"/>
    <cellStyle name="Énfasis3 2" xfId="107"/>
    <cellStyle name="Énfasis4 2" xfId="108"/>
    <cellStyle name="Énfasis5 2" xfId="109"/>
    <cellStyle name="Énfasis6 2" xfId="110"/>
    <cellStyle name="Entrada 2" xfId="111"/>
    <cellStyle name="Euro" xfId="6"/>
    <cellStyle name="Incorrecto 2" xfId="112"/>
    <cellStyle name="Millares" xfId="4" builtinId="3"/>
    <cellStyle name="Millares 10 13" xfId="67"/>
    <cellStyle name="Millares 10 13 2" xfId="61"/>
    <cellStyle name="Millares 10 2" xfId="79"/>
    <cellStyle name="Millares 10 2 11" xfId="65"/>
    <cellStyle name="Millares 15 2 2" xfId="57"/>
    <cellStyle name="Millares 2" xfId="3"/>
    <cellStyle name="Millares 2 10" xfId="32"/>
    <cellStyle name="Millares 2 10 8" xfId="63"/>
    <cellStyle name="Millares 2 14 3" xfId="77"/>
    <cellStyle name="Millares 2 2" xfId="17"/>
    <cellStyle name="Millares 2 2 2 4 2" xfId="74"/>
    <cellStyle name="Millares 2 3" xfId="33"/>
    <cellStyle name="Millares 2 4" xfId="39"/>
    <cellStyle name="Millares 2 5" xfId="42"/>
    <cellStyle name="Millares 2 6" xfId="54"/>
    <cellStyle name="Millares 3" xfId="8"/>
    <cellStyle name="Millares 3 2" xfId="12"/>
    <cellStyle name="Millares 3 2 2" xfId="37"/>
    <cellStyle name="Millares 3 3" xfId="52"/>
    <cellStyle name="Millares 39" xfId="53"/>
    <cellStyle name="Millares 4" xfId="23"/>
    <cellStyle name="Millares 5" xfId="27"/>
    <cellStyle name="Millares 5 15" xfId="62"/>
    <cellStyle name="Millares 5 2" xfId="80"/>
    <cellStyle name="Millares 5 2 15" xfId="76"/>
    <cellStyle name="Millares 6" xfId="11"/>
    <cellStyle name="Millares 7" xfId="10"/>
    <cellStyle name="Millares 9" xfId="38"/>
    <cellStyle name="Moneda 4" xfId="16"/>
    <cellStyle name="Neutral 2" xfId="113"/>
    <cellStyle name="Normal" xfId="0" builtinId="0"/>
    <cellStyle name="Normal 10" xfId="30"/>
    <cellStyle name="Normal 10 12" xfId="58"/>
    <cellStyle name="Normal 10 6" xfId="78"/>
    <cellStyle name="Normal 11" xfId="114"/>
    <cellStyle name="Normal 11 17" xfId="70"/>
    <cellStyle name="Normal 11 9" xfId="66"/>
    <cellStyle name="Normal 12 2" xfId="115"/>
    <cellStyle name="Normal 15" xfId="14"/>
    <cellStyle name="Normal 154" xfId="59"/>
    <cellStyle name="Normal 16" xfId="116"/>
    <cellStyle name="Normal 17 2 10" xfId="56"/>
    <cellStyle name="Normal 17 2 2" xfId="75"/>
    <cellStyle name="Normal 17 2 2 6" xfId="64"/>
    <cellStyle name="Normal 17 2 2 6 2" xfId="73"/>
    <cellStyle name="Normal 198" xfId="71"/>
    <cellStyle name="Normal 2" xfId="2"/>
    <cellStyle name="Normal 2 2" xfId="7"/>
    <cellStyle name="Normal 2 2 2" xfId="43"/>
    <cellStyle name="Normal 2 2 3" xfId="117"/>
    <cellStyle name="Normal 2 3" xfId="81"/>
    <cellStyle name="Normal 2 5 10" xfId="68"/>
    <cellStyle name="Normal 2 5 2 13" xfId="69"/>
    <cellStyle name="Normal 2_BalanzaCrediglobex" xfId="29"/>
    <cellStyle name="Normal 3" xfId="15"/>
    <cellStyle name="Normal 3 2" xfId="44"/>
    <cellStyle name="Normal 3 2 2" xfId="119"/>
    <cellStyle name="Normal 3 3" xfId="118"/>
    <cellStyle name="Normal 3 7" xfId="60"/>
    <cellStyle name="Normal 3_SIG_A_Resumen 2" xfId="5"/>
    <cellStyle name="Normal 4" xfId="19"/>
    <cellStyle name="Normal 4 2" xfId="24"/>
    <cellStyle name="Normal 4 3" xfId="45"/>
    <cellStyle name="Normal 5" xfId="25"/>
    <cellStyle name="Normal 5 2" xfId="51"/>
    <cellStyle name="Normal 5 3" xfId="40"/>
    <cellStyle name="Normal 5 4" xfId="55"/>
    <cellStyle name="Normal 57" xfId="72"/>
    <cellStyle name="Normal 6" xfId="22"/>
    <cellStyle name="Normal 6 2" xfId="46"/>
    <cellStyle name="Normal 67" xfId="120"/>
    <cellStyle name="Normal 7" xfId="26"/>
    <cellStyle name="Normal 7 2" xfId="47"/>
    <cellStyle name="Normal 8" xfId="28"/>
    <cellStyle name="Normal 8 2" xfId="48"/>
    <cellStyle name="Normal 8 3" xfId="50"/>
    <cellStyle name="Normal 8 4" xfId="41"/>
    <cellStyle name="Normal 80" xfId="121"/>
    <cellStyle name="Normal 9" xfId="9"/>
    <cellStyle name="Normal 9 2" xfId="36"/>
    <cellStyle name="Normal 9 3" xfId="49"/>
    <cellStyle name="Normal 91" xfId="122"/>
    <cellStyle name="Normal 96" xfId="123"/>
    <cellStyle name="Notas 2" xfId="124"/>
    <cellStyle name="Porcentaje" xfId="1" builtinId="5"/>
    <cellStyle name="Porcentaje 2" xfId="13"/>
    <cellStyle name="Porcentaje 2 2" xfId="125"/>
    <cellStyle name="Porcentual 2" xfId="18"/>
    <cellStyle name="Salida 2" xfId="126"/>
    <cellStyle name="Texto de advertencia 2" xfId="127"/>
    <cellStyle name="Texto explicativo 2" xfId="128"/>
    <cellStyle name="Título 1 2" xfId="21"/>
    <cellStyle name="Título 1 2 2" xfId="130"/>
    <cellStyle name="Título 2 2" xfId="131"/>
    <cellStyle name="Título 3 2" xfId="132"/>
    <cellStyle name="Título 4" xfId="129"/>
    <cellStyle name="Total 2" xfId="133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333375</xdr:colOff>
      <xdr:row>5</xdr:row>
      <xdr:rowOff>14064</xdr:rowOff>
    </xdr:to>
    <xdr:pic>
      <xdr:nvPicPr>
        <xdr:cNvPr id="2" name="Imagen 1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67400" cy="966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5:AN51"/>
  <sheetViews>
    <sheetView tabSelected="1" workbookViewId="0">
      <pane xSplit="1" ySplit="12" topLeftCell="B22" activePane="bottomRight" state="frozen"/>
      <selection pane="topRight" activeCell="B1" sqref="B1"/>
      <selection pane="bottomLeft" activeCell="A13" sqref="A13"/>
      <selection pane="bottomRight" activeCell="A32" sqref="A32"/>
    </sheetView>
  </sheetViews>
  <sheetFormatPr baseColWidth="10" defaultRowHeight="14.4" x14ac:dyDescent="0.3"/>
  <cols>
    <col min="1" max="1" width="80.88671875" customWidth="1"/>
    <col min="2" max="2" width="17.6640625" customWidth="1"/>
    <col min="3" max="3" width="16.33203125" customWidth="1"/>
    <col min="4" max="4" width="14" customWidth="1"/>
    <col min="5" max="5" width="14.44140625" customWidth="1"/>
    <col min="6" max="6" width="15.88671875" customWidth="1"/>
    <col min="7" max="7" width="14" customWidth="1"/>
    <col min="8" max="8" width="14.6640625" customWidth="1"/>
    <col min="9" max="9" width="15.6640625" customWidth="1"/>
    <col min="10" max="10" width="17.6640625" customWidth="1"/>
    <col min="11" max="11" width="15" customWidth="1"/>
    <col min="12" max="12" width="17.88671875" customWidth="1"/>
    <col min="13" max="13" width="17.44140625" style="11" customWidth="1"/>
    <col min="14" max="14" width="17" customWidth="1"/>
    <col min="15" max="15" width="16.6640625" customWidth="1"/>
    <col min="16" max="16" width="16.6640625" style="11" customWidth="1"/>
    <col min="17" max="17" width="14.6640625" customWidth="1"/>
    <col min="18" max="18" width="15.88671875" customWidth="1"/>
    <col min="19" max="19" width="15.6640625" customWidth="1"/>
    <col min="20" max="20" width="13.33203125" customWidth="1"/>
    <col min="21" max="21" width="16" customWidth="1"/>
    <col min="22" max="22" width="14.33203125" customWidth="1"/>
    <col min="23" max="23" width="15.6640625" customWidth="1"/>
    <col min="24" max="24" width="18.109375" customWidth="1"/>
    <col min="25" max="25" width="16.33203125" customWidth="1"/>
    <col min="26" max="26" width="20.5546875" customWidth="1"/>
    <col min="27" max="27" width="21.6640625" customWidth="1"/>
    <col min="28" max="28" width="16.33203125" customWidth="1"/>
    <col min="29" max="29" width="15.5546875" customWidth="1"/>
    <col min="30" max="30" width="15.109375" customWidth="1"/>
    <col min="31" max="31" width="14.33203125" customWidth="1"/>
    <col min="32" max="32" width="15" customWidth="1"/>
    <col min="33" max="33" width="15.33203125" customWidth="1"/>
    <col min="34" max="34" width="17.6640625" customWidth="1"/>
    <col min="35" max="35" width="14.33203125" customWidth="1"/>
    <col min="36" max="37" width="15.6640625" customWidth="1"/>
    <col min="38" max="38" width="16.33203125" customWidth="1"/>
    <col min="39" max="39" width="20.5546875" customWidth="1"/>
    <col min="40" max="40" width="14" customWidth="1"/>
  </cols>
  <sheetData>
    <row r="5" spans="1:39" x14ac:dyDescent="0.3">
      <c r="AM5" s="5"/>
    </row>
    <row r="6" spans="1:39" x14ac:dyDescent="0.3">
      <c r="B6" s="13"/>
    </row>
    <row r="7" spans="1:39" x14ac:dyDescent="0.3">
      <c r="A7" s="1" t="s">
        <v>58</v>
      </c>
      <c r="B7" s="13"/>
      <c r="G7" s="10"/>
      <c r="U7" s="3"/>
    </row>
    <row r="8" spans="1:39" ht="16.2" x14ac:dyDescent="0.3">
      <c r="A8" s="6" t="s">
        <v>59</v>
      </c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x14ac:dyDescent="0.3">
      <c r="A9" s="1" t="s">
        <v>74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4"/>
      <c r="AJ9" s="12"/>
      <c r="AK9" s="12"/>
      <c r="AL9" s="12"/>
      <c r="AM9" s="12"/>
    </row>
    <row r="10" spans="1:39" x14ac:dyDescent="0.3">
      <c r="A10" s="1" t="s">
        <v>1</v>
      </c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4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x14ac:dyDescent="0.3">
      <c r="A11" s="1"/>
      <c r="B11" s="13"/>
      <c r="E11" s="12"/>
      <c r="G11" s="12"/>
      <c r="O11" s="12"/>
      <c r="P11" s="12"/>
      <c r="S11" s="14"/>
      <c r="Z11" s="12"/>
      <c r="AA11" s="12"/>
      <c r="AK11" s="12"/>
    </row>
    <row r="12" spans="1:39" s="26" customFormat="1" ht="30" customHeight="1" x14ac:dyDescent="0.3">
      <c r="A12" s="25"/>
      <c r="B12" s="27" t="s">
        <v>71</v>
      </c>
      <c r="C12" s="25" t="s">
        <v>33</v>
      </c>
      <c r="D12" s="25" t="s">
        <v>34</v>
      </c>
      <c r="E12" s="25" t="s">
        <v>35</v>
      </c>
      <c r="F12" s="15" t="s">
        <v>36</v>
      </c>
      <c r="G12" s="15" t="s">
        <v>37</v>
      </c>
      <c r="H12" s="25" t="s">
        <v>38</v>
      </c>
      <c r="I12" s="25" t="s">
        <v>39</v>
      </c>
      <c r="J12" s="25" t="s">
        <v>40</v>
      </c>
      <c r="K12" s="25" t="s">
        <v>41</v>
      </c>
      <c r="L12" s="25" t="s">
        <v>66</v>
      </c>
      <c r="M12" s="25" t="s">
        <v>72</v>
      </c>
      <c r="N12" s="25" t="s">
        <v>67</v>
      </c>
      <c r="O12" s="15" t="s">
        <v>42</v>
      </c>
      <c r="P12" s="15" t="s">
        <v>73</v>
      </c>
      <c r="Q12" s="15" t="s">
        <v>63</v>
      </c>
      <c r="R12" s="25" t="s">
        <v>43</v>
      </c>
      <c r="S12" s="25" t="s">
        <v>44</v>
      </c>
      <c r="T12" s="15" t="s">
        <v>61</v>
      </c>
      <c r="U12" s="15" t="s">
        <v>45</v>
      </c>
      <c r="V12" s="25" t="s">
        <v>46</v>
      </c>
      <c r="W12" s="15" t="s">
        <v>47</v>
      </c>
      <c r="X12" s="15" t="s">
        <v>48</v>
      </c>
      <c r="Y12" s="15" t="s">
        <v>49</v>
      </c>
      <c r="Z12" s="15" t="s">
        <v>50</v>
      </c>
      <c r="AA12" s="15" t="s">
        <v>51</v>
      </c>
      <c r="AB12" s="15" t="s">
        <v>62</v>
      </c>
      <c r="AC12" s="15" t="s">
        <v>52</v>
      </c>
      <c r="AD12" s="15" t="s">
        <v>53</v>
      </c>
      <c r="AE12" s="25" t="s">
        <v>54</v>
      </c>
      <c r="AF12" s="25" t="s">
        <v>55</v>
      </c>
      <c r="AG12" s="15" t="s">
        <v>56</v>
      </c>
      <c r="AH12" s="15" t="s">
        <v>70</v>
      </c>
      <c r="AI12" s="15" t="s">
        <v>68</v>
      </c>
      <c r="AJ12" s="25" t="s">
        <v>69</v>
      </c>
      <c r="AK12" s="25" t="s">
        <v>64</v>
      </c>
      <c r="AL12" s="25" t="s">
        <v>65</v>
      </c>
      <c r="AM12" s="25" t="s">
        <v>57</v>
      </c>
    </row>
    <row r="13" spans="1:39" x14ac:dyDescent="0.3">
      <c r="A13" s="16" t="s">
        <v>2</v>
      </c>
      <c r="B13" s="1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x14ac:dyDescent="0.3">
      <c r="A14" s="29" t="s">
        <v>3</v>
      </c>
      <c r="B14" s="21">
        <v>0</v>
      </c>
      <c r="C14" s="21">
        <v>1552.43</v>
      </c>
      <c r="D14" s="21">
        <v>14612.96</v>
      </c>
      <c r="E14" s="21">
        <v>22456.62</v>
      </c>
      <c r="F14" s="21">
        <v>172544.38</v>
      </c>
      <c r="G14" s="21">
        <v>6548.58</v>
      </c>
      <c r="H14" s="21">
        <v>33673.08</v>
      </c>
      <c r="I14" s="21">
        <v>4021.21</v>
      </c>
      <c r="J14" s="21">
        <v>10976.11</v>
      </c>
      <c r="K14" s="21">
        <v>37515.216</v>
      </c>
      <c r="L14" s="21">
        <v>0</v>
      </c>
      <c r="M14" s="21">
        <v>0</v>
      </c>
      <c r="N14" s="30">
        <v>0</v>
      </c>
      <c r="O14" s="30">
        <v>967.53</v>
      </c>
      <c r="P14" s="30">
        <v>0</v>
      </c>
      <c r="Q14" s="30">
        <v>489.92</v>
      </c>
      <c r="R14" s="21">
        <v>14636.84</v>
      </c>
      <c r="S14" s="30">
        <v>21389.77</v>
      </c>
      <c r="T14" s="30">
        <v>7730.15</v>
      </c>
      <c r="U14" s="21">
        <v>788677</v>
      </c>
      <c r="V14" s="21">
        <v>18185.48</v>
      </c>
      <c r="W14" s="21">
        <v>359175.52</v>
      </c>
      <c r="X14" s="21">
        <v>150254.28999999998</v>
      </c>
      <c r="Y14" s="21">
        <v>253171.49</v>
      </c>
      <c r="Z14" s="21">
        <v>99172.3</v>
      </c>
      <c r="AA14" s="21">
        <v>0</v>
      </c>
      <c r="AB14" s="21">
        <v>0</v>
      </c>
      <c r="AC14" s="21">
        <v>479099.82</v>
      </c>
      <c r="AD14" s="30">
        <v>0</v>
      </c>
      <c r="AE14" s="21">
        <v>123309.89</v>
      </c>
      <c r="AF14" s="21">
        <v>0</v>
      </c>
      <c r="AG14" s="21">
        <v>648385.77</v>
      </c>
      <c r="AH14" s="21">
        <v>1016673.49</v>
      </c>
      <c r="AI14" s="21">
        <v>10361.14</v>
      </c>
      <c r="AJ14" s="21">
        <v>279889.69</v>
      </c>
      <c r="AK14" s="30">
        <v>11806.4</v>
      </c>
      <c r="AL14" s="21">
        <v>0</v>
      </c>
      <c r="AM14" s="31">
        <f t="shared" ref="AM14:AM19" si="0">+SUM(B14:AL14)</f>
        <v>4587277.0760000004</v>
      </c>
    </row>
    <row r="15" spans="1:39" x14ac:dyDescent="0.3">
      <c r="A15" s="29" t="s">
        <v>4</v>
      </c>
      <c r="B15" s="21">
        <v>0</v>
      </c>
      <c r="C15" s="21">
        <v>8794.34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294893.02</v>
      </c>
      <c r="K15" s="21">
        <v>0</v>
      </c>
      <c r="L15" s="21">
        <v>0</v>
      </c>
      <c r="M15" s="21">
        <v>0</v>
      </c>
      <c r="N15" s="30">
        <v>0</v>
      </c>
      <c r="O15" s="30">
        <v>0</v>
      </c>
      <c r="P15" s="30">
        <v>0</v>
      </c>
      <c r="Q15" s="30">
        <v>0</v>
      </c>
      <c r="R15" s="21">
        <v>0</v>
      </c>
      <c r="S15" s="30">
        <v>0</v>
      </c>
      <c r="T15" s="30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30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1320194.0900000001</v>
      </c>
      <c r="AK15" s="21">
        <v>0</v>
      </c>
      <c r="AL15" s="21">
        <v>0</v>
      </c>
      <c r="AM15" s="31">
        <f t="shared" si="0"/>
        <v>1623881.4500000002</v>
      </c>
    </row>
    <row r="16" spans="1:39" x14ac:dyDescent="0.3">
      <c r="A16" s="29" t="s">
        <v>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30">
        <v>0</v>
      </c>
      <c r="O16" s="30">
        <v>0</v>
      </c>
      <c r="P16" s="30">
        <v>0</v>
      </c>
      <c r="Q16" s="30">
        <v>0</v>
      </c>
      <c r="R16" s="21">
        <v>0</v>
      </c>
      <c r="S16" s="30">
        <v>0</v>
      </c>
      <c r="T16" s="30">
        <v>0</v>
      </c>
      <c r="U16" s="21">
        <v>7377690.6399999997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30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31">
        <f t="shared" si="0"/>
        <v>7377690.6399999997</v>
      </c>
    </row>
    <row r="17" spans="1:40" x14ac:dyDescent="0.3">
      <c r="A17" s="29" t="s">
        <v>6</v>
      </c>
      <c r="B17" s="21">
        <v>11228676.890000001</v>
      </c>
      <c r="C17" s="21">
        <v>28539486.109999999</v>
      </c>
      <c r="D17" s="21">
        <v>26580277.792800002</v>
      </c>
      <c r="E17" s="21">
        <v>13377099.42</v>
      </c>
      <c r="F17" s="21">
        <v>32610520.510000002</v>
      </c>
      <c r="G17" s="21">
        <v>18431509.890000001</v>
      </c>
      <c r="H17" s="21">
        <v>58260775.420000002</v>
      </c>
      <c r="I17" s="21">
        <v>6438574.6200000001</v>
      </c>
      <c r="J17" s="21">
        <v>7622093.3399999999</v>
      </c>
      <c r="K17" s="21">
        <v>48760461.636</v>
      </c>
      <c r="L17" s="21">
        <v>365071645.59999996</v>
      </c>
      <c r="M17" s="21">
        <v>188129373.44999999</v>
      </c>
      <c r="N17" s="30">
        <v>50826239.109999999</v>
      </c>
      <c r="O17" s="30">
        <v>3914222.04</v>
      </c>
      <c r="P17" s="30">
        <v>1937943.88</v>
      </c>
      <c r="Q17" s="30">
        <v>9530144.3600000031</v>
      </c>
      <c r="R17" s="21">
        <v>24224254.149999999</v>
      </c>
      <c r="S17" s="30">
        <v>31372057.369999997</v>
      </c>
      <c r="T17" s="30">
        <v>4628984.4400000004</v>
      </c>
      <c r="U17" s="21">
        <v>141137726.94</v>
      </c>
      <c r="V17" s="21">
        <v>6295389.8900000006</v>
      </c>
      <c r="W17" s="21">
        <v>215517344.56999999</v>
      </c>
      <c r="X17" s="21">
        <v>403780098.47000003</v>
      </c>
      <c r="Y17" s="21">
        <v>982458944.26999998</v>
      </c>
      <c r="Z17" s="21">
        <v>563466507.94000006</v>
      </c>
      <c r="AA17" s="21">
        <v>21269060.699999999</v>
      </c>
      <c r="AB17" s="21">
        <v>46208938.75999999</v>
      </c>
      <c r="AC17" s="21">
        <v>136986701.56</v>
      </c>
      <c r="AD17" s="30">
        <v>44862665.900000006</v>
      </c>
      <c r="AE17" s="21">
        <v>19927606.989999998</v>
      </c>
      <c r="AF17" s="21">
        <v>372679.57</v>
      </c>
      <c r="AG17" s="21">
        <v>167265046.59</v>
      </c>
      <c r="AH17" s="21">
        <v>372024460.54000002</v>
      </c>
      <c r="AI17" s="21">
        <v>9798117.9499999993</v>
      </c>
      <c r="AJ17" s="21">
        <v>111643708.29000001</v>
      </c>
      <c r="AK17" s="30">
        <v>9927064.7600000016</v>
      </c>
      <c r="AL17" s="21">
        <v>907336677.92999995</v>
      </c>
      <c r="AM17" s="31">
        <f t="shared" si="0"/>
        <v>5091763081.6487999</v>
      </c>
    </row>
    <row r="18" spans="1:40" x14ac:dyDescent="0.3">
      <c r="A18" s="29" t="s">
        <v>7</v>
      </c>
      <c r="B18" s="21">
        <v>1932987.36</v>
      </c>
      <c r="C18" s="21">
        <v>10695274.84</v>
      </c>
      <c r="D18" s="21">
        <v>2187247.4</v>
      </c>
      <c r="E18" s="21">
        <v>4015634.03</v>
      </c>
      <c r="F18" s="21">
        <v>18317209.59</v>
      </c>
      <c r="G18" s="21">
        <v>2388927.4300000002</v>
      </c>
      <c r="H18" s="21">
        <v>7064290.3200000003</v>
      </c>
      <c r="I18" s="21">
        <v>433415.76</v>
      </c>
      <c r="J18" s="21">
        <v>1561470.08</v>
      </c>
      <c r="K18" s="21">
        <v>4057192.37</v>
      </c>
      <c r="L18" s="21">
        <v>851008.05</v>
      </c>
      <c r="M18" s="21">
        <v>401862.05</v>
      </c>
      <c r="N18" s="30">
        <v>136749.43</v>
      </c>
      <c r="O18" s="30">
        <v>772733.84</v>
      </c>
      <c r="P18" s="30">
        <v>250756.72</v>
      </c>
      <c r="Q18" s="30">
        <v>2278492.6800000002</v>
      </c>
      <c r="R18" s="21">
        <v>4546987.83</v>
      </c>
      <c r="S18" s="30">
        <v>4037678.3499999996</v>
      </c>
      <c r="T18" s="30">
        <v>594524.39</v>
      </c>
      <c r="U18" s="21">
        <v>48006804.280000001</v>
      </c>
      <c r="V18" s="21">
        <v>744542.6</v>
      </c>
      <c r="W18" s="21">
        <v>33275116.890000001</v>
      </c>
      <c r="X18" s="21">
        <v>26914300.350000001</v>
      </c>
      <c r="Y18" s="21">
        <v>0</v>
      </c>
      <c r="Z18" s="21">
        <v>1110560.05</v>
      </c>
      <c r="AA18" s="21">
        <v>2657617.06</v>
      </c>
      <c r="AB18" s="21">
        <v>20321543.519999996</v>
      </c>
      <c r="AC18" s="21">
        <v>21730221.879999999</v>
      </c>
      <c r="AD18" s="30">
        <v>65598.19</v>
      </c>
      <c r="AE18" s="21">
        <v>3096807.51</v>
      </c>
      <c r="AF18" s="21">
        <v>9097.89</v>
      </c>
      <c r="AG18" s="21">
        <v>34228184.950000003</v>
      </c>
      <c r="AH18" s="21">
        <v>35536125.950000003</v>
      </c>
      <c r="AI18" s="21">
        <v>950771.8</v>
      </c>
      <c r="AJ18" s="21">
        <v>17807855.120000001</v>
      </c>
      <c r="AK18" s="30">
        <v>830457.80999999994</v>
      </c>
      <c r="AL18" s="21">
        <v>3384248.65</v>
      </c>
      <c r="AM18" s="31">
        <f t="shared" si="0"/>
        <v>317194297.01999992</v>
      </c>
    </row>
    <row r="19" spans="1:40" x14ac:dyDescent="0.3">
      <c r="A19" s="29" t="s">
        <v>8</v>
      </c>
      <c r="B19" s="21">
        <v>0</v>
      </c>
      <c r="C19" s="21">
        <v>476353.47</v>
      </c>
      <c r="D19" s="21">
        <v>0</v>
      </c>
      <c r="E19" s="21">
        <v>164558.17000000001</v>
      </c>
      <c r="F19" s="21">
        <v>5944640.04</v>
      </c>
      <c r="G19" s="21">
        <v>0</v>
      </c>
      <c r="H19" s="21">
        <v>3610721.86</v>
      </c>
      <c r="I19" s="21">
        <v>0</v>
      </c>
      <c r="J19" s="21">
        <v>0</v>
      </c>
      <c r="K19" s="21">
        <v>60661.22</v>
      </c>
      <c r="L19" s="21">
        <v>0</v>
      </c>
      <c r="M19" s="21">
        <v>0</v>
      </c>
      <c r="N19" s="30">
        <v>546071.76</v>
      </c>
      <c r="O19" s="30">
        <v>1014607.43</v>
      </c>
      <c r="P19" s="30">
        <v>0</v>
      </c>
      <c r="Q19" s="30">
        <v>0</v>
      </c>
      <c r="R19" s="21">
        <v>0</v>
      </c>
      <c r="S19" s="30">
        <v>7154551.7800000003</v>
      </c>
      <c r="T19" s="30">
        <v>7735887.9199999999</v>
      </c>
      <c r="U19" s="21">
        <v>15085915.74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1736840.92</v>
      </c>
      <c r="AB19" s="21">
        <v>0</v>
      </c>
      <c r="AC19" s="21">
        <v>0</v>
      </c>
      <c r="AD19" s="30">
        <v>0</v>
      </c>
      <c r="AE19" s="21">
        <v>0</v>
      </c>
      <c r="AF19" s="21">
        <v>8750936.3900000006</v>
      </c>
      <c r="AG19" s="21">
        <v>43222.15</v>
      </c>
      <c r="AH19" s="21">
        <v>0</v>
      </c>
      <c r="AI19" s="21">
        <v>4294.88</v>
      </c>
      <c r="AJ19" s="21">
        <v>0</v>
      </c>
      <c r="AK19" s="21">
        <v>0</v>
      </c>
      <c r="AL19" s="21">
        <v>0</v>
      </c>
      <c r="AM19" s="31">
        <f t="shared" si="0"/>
        <v>52329263.730000004</v>
      </c>
    </row>
    <row r="20" spans="1:40" x14ac:dyDescent="0.3">
      <c r="A20" s="18" t="s">
        <v>9</v>
      </c>
      <c r="B20" s="22">
        <f t="shared" ref="B20:AL20" si="1">SUM(B14:B19)</f>
        <v>13161664.25</v>
      </c>
      <c r="C20" s="22">
        <f t="shared" si="1"/>
        <v>39721461.189999998</v>
      </c>
      <c r="D20" s="22">
        <f t="shared" si="1"/>
        <v>28782138.152800001</v>
      </c>
      <c r="E20" s="22">
        <f t="shared" si="1"/>
        <v>17579748.240000002</v>
      </c>
      <c r="F20" s="22">
        <f t="shared" si="1"/>
        <v>57044914.520000003</v>
      </c>
      <c r="G20" s="22">
        <f t="shared" si="1"/>
        <v>20826985.899999999</v>
      </c>
      <c r="H20" s="22">
        <f t="shared" si="1"/>
        <v>68969460.680000007</v>
      </c>
      <c r="I20" s="22">
        <f t="shared" si="1"/>
        <v>6876011.5899999999</v>
      </c>
      <c r="J20" s="22">
        <f t="shared" si="1"/>
        <v>9489432.5500000007</v>
      </c>
      <c r="K20" s="22">
        <f>SUM(K14:K19)</f>
        <v>52915830.441999994</v>
      </c>
      <c r="L20" s="22">
        <f t="shared" si="1"/>
        <v>365922653.64999998</v>
      </c>
      <c r="M20" s="22">
        <f t="shared" si="1"/>
        <v>188531235.5</v>
      </c>
      <c r="N20" s="22">
        <f t="shared" si="1"/>
        <v>51509060.299999997</v>
      </c>
      <c r="O20" s="22">
        <f t="shared" si="1"/>
        <v>5702530.8399999999</v>
      </c>
      <c r="P20" s="22">
        <f t="shared" si="1"/>
        <v>2188700.6</v>
      </c>
      <c r="Q20" s="22">
        <f t="shared" si="1"/>
        <v>11809126.960000003</v>
      </c>
      <c r="R20" s="22">
        <f t="shared" si="1"/>
        <v>28785878.82</v>
      </c>
      <c r="S20" s="22">
        <f t="shared" si="1"/>
        <v>42585677.269999996</v>
      </c>
      <c r="T20" s="22">
        <f t="shared" si="1"/>
        <v>12967126.9</v>
      </c>
      <c r="U20" s="22">
        <f t="shared" si="1"/>
        <v>212396814.59999999</v>
      </c>
      <c r="V20" s="22">
        <f t="shared" si="1"/>
        <v>7058117.9700000007</v>
      </c>
      <c r="W20" s="22">
        <f t="shared" si="1"/>
        <v>249151636.98000002</v>
      </c>
      <c r="X20" s="22">
        <f t="shared" si="1"/>
        <v>430844653.11000007</v>
      </c>
      <c r="Y20" s="22">
        <f t="shared" si="1"/>
        <v>982712115.75999999</v>
      </c>
      <c r="Z20" s="22">
        <f t="shared" si="1"/>
        <v>564676240.28999996</v>
      </c>
      <c r="AA20" s="22">
        <f>SUM(AA14:AA19)</f>
        <v>25663518.68</v>
      </c>
      <c r="AB20" s="22">
        <f t="shared" si="1"/>
        <v>66530482.279999986</v>
      </c>
      <c r="AC20" s="22">
        <f t="shared" si="1"/>
        <v>159196023.25999999</v>
      </c>
      <c r="AD20" s="22">
        <f t="shared" si="1"/>
        <v>44928264.090000004</v>
      </c>
      <c r="AE20" s="22">
        <f t="shared" si="1"/>
        <v>23147724.390000001</v>
      </c>
      <c r="AF20" s="22">
        <f t="shared" si="1"/>
        <v>9132713.8500000015</v>
      </c>
      <c r="AG20" s="22">
        <f t="shared" si="1"/>
        <v>202184839.46000001</v>
      </c>
      <c r="AH20" s="22">
        <f t="shared" si="1"/>
        <v>408577259.98000002</v>
      </c>
      <c r="AI20" s="22">
        <f t="shared" si="1"/>
        <v>10763545.770000001</v>
      </c>
      <c r="AJ20" s="22">
        <f t="shared" si="1"/>
        <v>131051647.19000001</v>
      </c>
      <c r="AK20" s="22">
        <f t="shared" si="1"/>
        <v>10769328.970000003</v>
      </c>
      <c r="AL20" s="22">
        <f t="shared" si="1"/>
        <v>910720926.57999992</v>
      </c>
      <c r="AM20" s="22">
        <f>SUM(AM14:AM19)</f>
        <v>5474875491.5647993</v>
      </c>
    </row>
    <row r="21" spans="1:40" x14ac:dyDescent="0.3">
      <c r="A21" s="19" t="s">
        <v>10</v>
      </c>
      <c r="B21" s="21"/>
      <c r="C21" s="21">
        <v>0</v>
      </c>
      <c r="D21" s="21"/>
      <c r="E21" s="21"/>
      <c r="F21" s="21"/>
      <c r="G21" s="21"/>
      <c r="H21" s="21">
        <v>0</v>
      </c>
      <c r="I21" s="21"/>
      <c r="J21" s="21">
        <v>0</v>
      </c>
      <c r="K21" s="21"/>
      <c r="L21" s="21"/>
      <c r="M21" s="21"/>
      <c r="N21" s="23"/>
      <c r="O21" s="23"/>
      <c r="P21" s="23"/>
      <c r="Q21" s="23"/>
      <c r="R21" s="21">
        <v>0</v>
      </c>
      <c r="S21" s="23"/>
      <c r="T21" s="23"/>
      <c r="U21" s="21">
        <v>0</v>
      </c>
      <c r="V21" s="21"/>
      <c r="W21" s="21">
        <v>0</v>
      </c>
      <c r="X21" s="21"/>
      <c r="Y21" s="21">
        <v>0</v>
      </c>
      <c r="Z21" s="21">
        <v>0</v>
      </c>
      <c r="AA21" s="21"/>
      <c r="AB21" s="21"/>
      <c r="AC21" s="21"/>
      <c r="AD21" s="23"/>
      <c r="AE21" s="21"/>
      <c r="AF21" s="21"/>
      <c r="AG21" s="21">
        <v>0</v>
      </c>
      <c r="AH21" s="21">
        <v>0</v>
      </c>
      <c r="AI21" s="21">
        <v>0</v>
      </c>
      <c r="AJ21" s="21"/>
      <c r="AK21" s="23"/>
      <c r="AL21" s="21">
        <v>0</v>
      </c>
      <c r="AM21" s="31"/>
    </row>
    <row r="22" spans="1:40" x14ac:dyDescent="0.3">
      <c r="A22" s="29" t="s">
        <v>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30">
        <v>0</v>
      </c>
      <c r="O22" s="30">
        <v>0</v>
      </c>
      <c r="P22" s="30">
        <v>0</v>
      </c>
      <c r="Q22" s="30">
        <v>0</v>
      </c>
      <c r="R22" s="21">
        <v>0</v>
      </c>
      <c r="S22" s="30"/>
      <c r="T22" s="36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30">
        <v>0</v>
      </c>
      <c r="AE22" s="21">
        <v>0</v>
      </c>
      <c r="AF22" s="21">
        <v>0</v>
      </c>
      <c r="AG22" s="21">
        <v>0</v>
      </c>
      <c r="AH22" s="21">
        <v>0</v>
      </c>
      <c r="AI22" s="35">
        <v>0</v>
      </c>
      <c r="AJ22" s="21">
        <v>0</v>
      </c>
      <c r="AK22" s="21">
        <v>0</v>
      </c>
      <c r="AL22" s="21">
        <v>0</v>
      </c>
      <c r="AM22" s="31">
        <f t="shared" ref="AM22:AM27" si="2">+SUM(B22:AL22)</f>
        <v>0</v>
      </c>
    </row>
    <row r="23" spans="1:40" x14ac:dyDescent="0.3">
      <c r="A23" s="29" t="s">
        <v>11</v>
      </c>
      <c r="B23" s="21">
        <v>1403730.84</v>
      </c>
      <c r="C23" s="21">
        <v>5688886.1699999999</v>
      </c>
      <c r="D23" s="21">
        <v>2461759.52</v>
      </c>
      <c r="E23" s="21">
        <v>2741755.83</v>
      </c>
      <c r="F23" s="21">
        <v>27952192.620000001</v>
      </c>
      <c r="G23" s="21">
        <v>4583993.0199999996</v>
      </c>
      <c r="H23" s="21">
        <v>4306636.22</v>
      </c>
      <c r="I23" s="21">
        <v>355260.65</v>
      </c>
      <c r="J23" s="21">
        <v>4095850.64</v>
      </c>
      <c r="K23" s="21">
        <v>9488455.6400000006</v>
      </c>
      <c r="L23" s="21">
        <v>16876854.939999998</v>
      </c>
      <c r="M23" s="21">
        <v>2123865.39</v>
      </c>
      <c r="N23" s="30">
        <v>0</v>
      </c>
      <c r="O23" s="30">
        <v>731759.61</v>
      </c>
      <c r="P23" s="30">
        <v>0</v>
      </c>
      <c r="Q23" s="30">
        <v>4419415.72</v>
      </c>
      <c r="R23" s="21">
        <v>6858413.5899999999</v>
      </c>
      <c r="S23" s="30">
        <v>4377220.97</v>
      </c>
      <c r="T23" s="30">
        <v>854327.5</v>
      </c>
      <c r="U23" s="21">
        <v>34547278.399999999</v>
      </c>
      <c r="V23" s="21">
        <v>1249896.8799999999</v>
      </c>
      <c r="W23" s="21">
        <v>45179381.390000001</v>
      </c>
      <c r="X23" s="21">
        <v>63561115.049999997</v>
      </c>
      <c r="Y23" s="21">
        <v>179696572.84999999</v>
      </c>
      <c r="Z23" s="21">
        <v>97654380.540000007</v>
      </c>
      <c r="AA23" s="21">
        <v>5223091.72</v>
      </c>
      <c r="AB23" s="21">
        <v>11014660.890000001</v>
      </c>
      <c r="AC23" s="21">
        <v>22942990.260000002</v>
      </c>
      <c r="AD23" s="30">
        <v>3346477.6499999994</v>
      </c>
      <c r="AE23" s="21">
        <v>2494855.34</v>
      </c>
      <c r="AF23" s="21">
        <v>664403.34</v>
      </c>
      <c r="AG23" s="21">
        <v>48160586.399999999</v>
      </c>
      <c r="AH23" s="21">
        <v>63023360.840000004</v>
      </c>
      <c r="AI23" s="21">
        <v>2054567.56</v>
      </c>
      <c r="AJ23" s="21">
        <v>25799590.07</v>
      </c>
      <c r="AK23" s="30">
        <v>1172685.0900000001</v>
      </c>
      <c r="AL23" s="21">
        <v>85610834.430000007</v>
      </c>
      <c r="AM23" s="31">
        <f t="shared" si="2"/>
        <v>792717107.57000017</v>
      </c>
    </row>
    <row r="24" spans="1:40" x14ac:dyDescent="0.3">
      <c r="A24" s="29" t="s">
        <v>12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30">
        <v>0</v>
      </c>
      <c r="O24" s="30">
        <v>0</v>
      </c>
      <c r="P24" s="30">
        <v>0</v>
      </c>
      <c r="Q24" s="30">
        <v>0</v>
      </c>
      <c r="R24" s="21">
        <v>0</v>
      </c>
      <c r="S24" s="3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30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31">
        <f t="shared" si="2"/>
        <v>0</v>
      </c>
    </row>
    <row r="25" spans="1:40" ht="16.95" customHeight="1" x14ac:dyDescent="0.3">
      <c r="A25" s="29" t="s">
        <v>13</v>
      </c>
      <c r="B25" s="21">
        <v>0</v>
      </c>
      <c r="C25" s="21">
        <v>0</v>
      </c>
      <c r="D25" s="21">
        <v>333968.21000000002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30">
        <v>0</v>
      </c>
      <c r="O25" s="30">
        <v>0</v>
      </c>
      <c r="P25" s="30">
        <v>0</v>
      </c>
      <c r="Q25" s="30">
        <v>0</v>
      </c>
      <c r="R25" s="21">
        <v>1269680.47</v>
      </c>
      <c r="S25" s="30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30">
        <v>0</v>
      </c>
      <c r="AE25" s="21">
        <v>0</v>
      </c>
      <c r="AF25" s="21">
        <v>0</v>
      </c>
      <c r="AG25" s="21">
        <v>9110098.5899999999</v>
      </c>
      <c r="AH25" s="21">
        <v>3844489.9</v>
      </c>
      <c r="AI25" s="21">
        <v>0</v>
      </c>
      <c r="AJ25" s="21">
        <v>0</v>
      </c>
      <c r="AK25" s="21">
        <v>0</v>
      </c>
      <c r="AL25" s="21">
        <v>0</v>
      </c>
      <c r="AM25" s="31">
        <f t="shared" si="2"/>
        <v>14558237.17</v>
      </c>
    </row>
    <row r="26" spans="1:40" x14ac:dyDescent="0.3">
      <c r="A26" s="29" t="s">
        <v>7</v>
      </c>
      <c r="B26" s="21">
        <v>1160581.82</v>
      </c>
      <c r="C26" s="21">
        <v>4746972.6100000003</v>
      </c>
      <c r="D26" s="21">
        <v>1580039.87</v>
      </c>
      <c r="E26" s="21">
        <v>3426794.17</v>
      </c>
      <c r="F26" s="21">
        <v>2389344.7400000002</v>
      </c>
      <c r="G26" s="21">
        <v>2027925.65</v>
      </c>
      <c r="H26" s="21">
        <v>252462.09</v>
      </c>
      <c r="I26" s="21">
        <v>0</v>
      </c>
      <c r="J26" s="21">
        <v>3600977.79</v>
      </c>
      <c r="K26" s="21">
        <v>3513168.77</v>
      </c>
      <c r="L26" s="21">
        <v>7523670.4300000016</v>
      </c>
      <c r="M26" s="21">
        <v>1852264.01</v>
      </c>
      <c r="N26" s="30">
        <v>43570.15</v>
      </c>
      <c r="O26" s="30">
        <v>290598.21999999997</v>
      </c>
      <c r="P26" s="30">
        <v>17439.04</v>
      </c>
      <c r="Q26" s="30">
        <v>590.07000000000005</v>
      </c>
      <c r="R26" s="21">
        <v>4024495.81</v>
      </c>
      <c r="S26" s="30">
        <v>3577237.07</v>
      </c>
      <c r="T26" s="21">
        <v>0</v>
      </c>
      <c r="U26" s="21">
        <v>23679933.460000001</v>
      </c>
      <c r="V26" s="21">
        <v>576868.82999999996</v>
      </c>
      <c r="W26" s="21">
        <v>22605822.629999999</v>
      </c>
      <c r="X26" s="21">
        <v>27275909.93</v>
      </c>
      <c r="Y26" s="21">
        <v>63503553.439999998</v>
      </c>
      <c r="Z26" s="21">
        <v>37297116.829999998</v>
      </c>
      <c r="AA26" s="21">
        <v>2436439.37</v>
      </c>
      <c r="AB26" s="21">
        <v>25311120.539999999</v>
      </c>
      <c r="AC26" s="21">
        <v>14950405.16</v>
      </c>
      <c r="AD26" s="30">
        <v>279162.49000000028</v>
      </c>
      <c r="AE26" s="21">
        <v>1492605.26</v>
      </c>
      <c r="AF26" s="21">
        <v>198401.16</v>
      </c>
      <c r="AG26" s="21">
        <v>28612867.699999999</v>
      </c>
      <c r="AH26" s="21">
        <v>3495933.03</v>
      </c>
      <c r="AI26" s="21">
        <v>776629.37</v>
      </c>
      <c r="AJ26" s="21">
        <v>13335953.6</v>
      </c>
      <c r="AK26" s="21">
        <v>0</v>
      </c>
      <c r="AL26" s="21">
        <v>58150154.289999992</v>
      </c>
      <c r="AM26" s="31">
        <f t="shared" si="2"/>
        <v>364007009.39999998</v>
      </c>
    </row>
    <row r="27" spans="1:40" x14ac:dyDescent="0.3">
      <c r="A27" s="29" t="s">
        <v>14</v>
      </c>
      <c r="B27" s="21">
        <v>0</v>
      </c>
      <c r="C27" s="21">
        <v>1298564.52</v>
      </c>
      <c r="D27" s="21">
        <v>148121.29</v>
      </c>
      <c r="E27" s="21">
        <v>0</v>
      </c>
      <c r="F27" s="21">
        <v>2653846.37</v>
      </c>
      <c r="G27" s="21">
        <v>230972.19</v>
      </c>
      <c r="H27" s="21">
        <v>231988.78</v>
      </c>
      <c r="I27" s="21">
        <v>0</v>
      </c>
      <c r="J27" s="21">
        <v>519187.76</v>
      </c>
      <c r="K27" s="21">
        <v>68258.23</v>
      </c>
      <c r="L27" s="21">
        <v>330514.89</v>
      </c>
      <c r="M27" s="21">
        <v>0</v>
      </c>
      <c r="N27" s="30">
        <v>23341.79</v>
      </c>
      <c r="O27" s="30">
        <v>4293.62</v>
      </c>
      <c r="P27" s="30">
        <v>0.28999999999999998</v>
      </c>
      <c r="Q27" s="30">
        <v>0</v>
      </c>
      <c r="R27" s="21">
        <v>122889.66</v>
      </c>
      <c r="S27" s="30">
        <v>4263809.41</v>
      </c>
      <c r="T27" s="30">
        <v>49394.559999999998</v>
      </c>
      <c r="U27" s="21">
        <v>4281450.04</v>
      </c>
      <c r="V27" s="21">
        <v>0</v>
      </c>
      <c r="W27" s="21">
        <v>1676756.83</v>
      </c>
      <c r="X27" s="21">
        <v>0</v>
      </c>
      <c r="Y27" s="21">
        <v>359402.84</v>
      </c>
      <c r="Z27" s="21">
        <v>0</v>
      </c>
      <c r="AA27" s="21">
        <v>804241.3</v>
      </c>
      <c r="AB27" s="21">
        <v>0</v>
      </c>
      <c r="AC27" s="21">
        <v>2134015.2999999998</v>
      </c>
      <c r="AD27" s="30">
        <v>0</v>
      </c>
      <c r="AE27" s="21">
        <v>21031.81</v>
      </c>
      <c r="AF27" s="21">
        <v>3947.94</v>
      </c>
      <c r="AG27" s="21">
        <v>4258868.5</v>
      </c>
      <c r="AH27" s="21">
        <v>11509959.880000001</v>
      </c>
      <c r="AI27" s="21">
        <v>0</v>
      </c>
      <c r="AJ27" s="21">
        <v>241837.04</v>
      </c>
      <c r="AK27" s="21">
        <v>0</v>
      </c>
      <c r="AL27" s="21">
        <v>0</v>
      </c>
      <c r="AM27" s="31">
        <f t="shared" si="2"/>
        <v>35236694.840000004</v>
      </c>
      <c r="AN27" s="8"/>
    </row>
    <row r="28" spans="1:40" x14ac:dyDescent="0.3">
      <c r="A28" s="18" t="s">
        <v>15</v>
      </c>
      <c r="B28" s="22">
        <f t="shared" ref="B28:C28" si="3">SUM(B22:B27)</f>
        <v>2564312.66</v>
      </c>
      <c r="C28" s="22">
        <f t="shared" si="3"/>
        <v>11734423.300000001</v>
      </c>
      <c r="D28" s="22">
        <f t="shared" ref="D28:E28" si="4">SUM(D22:D27)</f>
        <v>4523888.8899999997</v>
      </c>
      <c r="E28" s="22">
        <f t="shared" si="4"/>
        <v>6168550</v>
      </c>
      <c r="F28" s="22">
        <f t="shared" ref="F28:AJ28" si="5">SUM(F22:F27)</f>
        <v>32995383.73</v>
      </c>
      <c r="G28" s="22">
        <f t="shared" si="5"/>
        <v>6842890.8600000003</v>
      </c>
      <c r="H28" s="22">
        <f t="shared" ref="H28" si="6">SUM(H22:H27)</f>
        <v>4791087.09</v>
      </c>
      <c r="I28" s="22">
        <f t="shared" si="5"/>
        <v>355260.65</v>
      </c>
      <c r="J28" s="22">
        <f t="shared" ref="J28" si="7">SUM(J22:J27)</f>
        <v>8216016.1899999995</v>
      </c>
      <c r="K28" s="22">
        <f>SUM(K22:K27)</f>
        <v>13069882.640000001</v>
      </c>
      <c r="L28" s="22">
        <f t="shared" ref="L28" si="8">SUM(L22:L27)</f>
        <v>24731040.259999998</v>
      </c>
      <c r="M28" s="22">
        <f t="shared" si="5"/>
        <v>3976129.4000000004</v>
      </c>
      <c r="N28" s="22">
        <f t="shared" ref="N28:O28" si="9">SUM(N22:N27)</f>
        <v>66911.94</v>
      </c>
      <c r="O28" s="22">
        <f t="shared" si="9"/>
        <v>1026651.45</v>
      </c>
      <c r="P28" s="22">
        <f t="shared" si="5"/>
        <v>17439.330000000002</v>
      </c>
      <c r="Q28" s="22">
        <f t="shared" si="5"/>
        <v>4420005.79</v>
      </c>
      <c r="R28" s="22">
        <f t="shared" ref="R28:S28" si="10">SUM(R22:R27)</f>
        <v>12275479.529999999</v>
      </c>
      <c r="S28" s="22">
        <f t="shared" si="10"/>
        <v>12218267.449999999</v>
      </c>
      <c r="T28" s="22">
        <f t="shared" ref="T28:V28" si="11">SUM(T22:T27)</f>
        <v>903722.06</v>
      </c>
      <c r="U28" s="22">
        <f t="shared" si="11"/>
        <v>62508661.899999999</v>
      </c>
      <c r="V28" s="22">
        <f t="shared" si="11"/>
        <v>1826765.71</v>
      </c>
      <c r="W28" s="22">
        <f t="shared" ref="W28:X28" si="12">SUM(W22:W27)</f>
        <v>69461960.849999994</v>
      </c>
      <c r="X28" s="22">
        <f t="shared" si="12"/>
        <v>90837024.979999989</v>
      </c>
      <c r="Y28" s="22">
        <f t="shared" ref="Y28:Z28" si="13">SUM(Y22:Y27)</f>
        <v>243559529.13</v>
      </c>
      <c r="Z28" s="22">
        <f t="shared" si="13"/>
        <v>134951497.37</v>
      </c>
      <c r="AA28" s="22">
        <f>SUM(AA22:AA27)</f>
        <v>8463772.3900000006</v>
      </c>
      <c r="AB28" s="22">
        <f t="shared" ref="AB28" si="14">SUM(AB22:AB27)</f>
        <v>36325781.43</v>
      </c>
      <c r="AC28" s="22">
        <f t="shared" si="5"/>
        <v>40027410.719999999</v>
      </c>
      <c r="AD28" s="22">
        <f t="shared" ref="AD28:AF28" si="15">SUM(AD22:AD27)</f>
        <v>3625640.1399999997</v>
      </c>
      <c r="AE28" s="22">
        <f t="shared" si="15"/>
        <v>4008492.4099999997</v>
      </c>
      <c r="AF28" s="22">
        <f t="shared" si="15"/>
        <v>866752.44</v>
      </c>
      <c r="AG28" s="22">
        <f t="shared" ref="AG28:AH28" si="16">SUM(AG22:AG27)</f>
        <v>90142421.189999998</v>
      </c>
      <c r="AH28" s="22">
        <f t="shared" si="16"/>
        <v>81873743.649999991</v>
      </c>
      <c r="AI28" s="22">
        <f>SUM(AI23:AI27)</f>
        <v>2831196.93</v>
      </c>
      <c r="AJ28" s="22">
        <f t="shared" si="5"/>
        <v>39377380.710000001</v>
      </c>
      <c r="AK28" s="22">
        <f t="shared" ref="AK28:AL28" si="17">SUM(AK22:AK27)</f>
        <v>1172685.0900000001</v>
      </c>
      <c r="AL28" s="22">
        <f t="shared" si="17"/>
        <v>143760988.72</v>
      </c>
      <c r="AM28" s="22">
        <f>SUM(AM22:AM27)</f>
        <v>1206519048.98</v>
      </c>
    </row>
    <row r="29" spans="1:40" x14ac:dyDescent="0.3">
      <c r="A29" s="18" t="s">
        <v>16</v>
      </c>
      <c r="B29" s="22">
        <f t="shared" ref="B29:E29" si="18">+B20-B28</f>
        <v>10597351.59</v>
      </c>
      <c r="C29" s="22">
        <f t="shared" si="18"/>
        <v>27987037.889999997</v>
      </c>
      <c r="D29" s="22">
        <f t="shared" ref="D29" si="19">+D20-D28</f>
        <v>24258249.262800001</v>
      </c>
      <c r="E29" s="22">
        <f t="shared" si="18"/>
        <v>11411198.240000002</v>
      </c>
      <c r="F29" s="22">
        <f t="shared" ref="F29:AJ29" si="20">+F20-F28</f>
        <v>24049530.790000003</v>
      </c>
      <c r="G29" s="22">
        <f t="shared" si="20"/>
        <v>13984095.039999999</v>
      </c>
      <c r="H29" s="22">
        <f t="shared" ref="H29:I29" si="21">+H20-H28</f>
        <v>64178373.590000004</v>
      </c>
      <c r="I29" s="22">
        <f t="shared" si="21"/>
        <v>6520750.9399999995</v>
      </c>
      <c r="J29" s="22">
        <f t="shared" ref="J29" si="22">+J20-J28</f>
        <v>1273416.3600000013</v>
      </c>
      <c r="K29" s="22">
        <f>+K20-K28</f>
        <v>39845947.801999994</v>
      </c>
      <c r="L29" s="22">
        <f t="shared" ref="L29" si="23">+L20-L28</f>
        <v>341191613.38999999</v>
      </c>
      <c r="M29" s="22">
        <f t="shared" si="20"/>
        <v>184555106.09999999</v>
      </c>
      <c r="N29" s="22">
        <f t="shared" ref="N29:O29" si="24">+N20-N28</f>
        <v>51442148.359999999</v>
      </c>
      <c r="O29" s="22">
        <f t="shared" si="24"/>
        <v>4675879.3899999997</v>
      </c>
      <c r="P29" s="22">
        <f t="shared" si="20"/>
        <v>2171261.27</v>
      </c>
      <c r="Q29" s="22">
        <f t="shared" si="20"/>
        <v>7389121.1700000027</v>
      </c>
      <c r="R29" s="22">
        <f t="shared" ref="R29:S29" si="25">+R20-R28</f>
        <v>16510399.290000001</v>
      </c>
      <c r="S29" s="22">
        <f t="shared" si="25"/>
        <v>30367409.819999997</v>
      </c>
      <c r="T29" s="22">
        <f t="shared" ref="T29:V29" si="26">+T20-T28</f>
        <v>12063404.84</v>
      </c>
      <c r="U29" s="22">
        <f t="shared" si="26"/>
        <v>149888152.69999999</v>
      </c>
      <c r="V29" s="22">
        <f t="shared" si="26"/>
        <v>5231352.2600000007</v>
      </c>
      <c r="W29" s="22">
        <f t="shared" ref="W29" si="27">+W20-W28</f>
        <v>179689676.13000003</v>
      </c>
      <c r="X29" s="22">
        <f t="shared" ref="X29" si="28">+X20-X28</f>
        <v>340007628.13000011</v>
      </c>
      <c r="Y29" s="22">
        <f t="shared" ref="Y29:Z29" si="29">+Y20-Y28</f>
        <v>739152586.63</v>
      </c>
      <c r="Z29" s="22">
        <f t="shared" si="29"/>
        <v>429724742.91999996</v>
      </c>
      <c r="AA29" s="22">
        <f t="shared" ref="AA29:AB29" si="30">+AA20-AA28</f>
        <v>17199746.289999999</v>
      </c>
      <c r="AB29" s="22">
        <f t="shared" si="30"/>
        <v>30204700.849999987</v>
      </c>
      <c r="AC29" s="22">
        <f t="shared" si="20"/>
        <v>119168612.53999999</v>
      </c>
      <c r="AD29" s="22">
        <f t="shared" ref="AD29:AF29" si="31">+AD20-AD28</f>
        <v>41302623.950000003</v>
      </c>
      <c r="AE29" s="22">
        <f t="shared" si="31"/>
        <v>19139231.98</v>
      </c>
      <c r="AF29" s="22">
        <f t="shared" si="31"/>
        <v>8265961.410000002</v>
      </c>
      <c r="AG29" s="22">
        <f t="shared" ref="AG29:AI29" si="32">+AG20-AG28</f>
        <v>112042418.27000001</v>
      </c>
      <c r="AH29" s="22">
        <f t="shared" si="32"/>
        <v>326703516.33000004</v>
      </c>
      <c r="AI29" s="22">
        <f t="shared" si="32"/>
        <v>7932348.8400000017</v>
      </c>
      <c r="AJ29" s="22">
        <f t="shared" si="20"/>
        <v>91674266.480000019</v>
      </c>
      <c r="AK29" s="22">
        <f t="shared" ref="AK29:AL29" si="33">+AK20-AK28</f>
        <v>9596643.8800000027</v>
      </c>
      <c r="AL29" s="22">
        <f t="shared" si="33"/>
        <v>766959937.8599999</v>
      </c>
      <c r="AM29" s="22">
        <f t="shared" ref="AM29" si="34">+AM20-AM28</f>
        <v>4268356442.5847993</v>
      </c>
    </row>
    <row r="30" spans="1:40" x14ac:dyDescent="0.3">
      <c r="A30" s="29" t="s">
        <v>17</v>
      </c>
      <c r="B30" s="31">
        <v>0</v>
      </c>
      <c r="C30" s="31">
        <v>-404590.91</v>
      </c>
      <c r="D30" s="31">
        <v>1590935.83</v>
      </c>
      <c r="E30" s="31">
        <v>-286139.43</v>
      </c>
      <c r="F30" s="21">
        <v>-28933.86</v>
      </c>
      <c r="G30" s="31">
        <v>6775295.4400000004</v>
      </c>
      <c r="H30" s="31">
        <v>11203427.18</v>
      </c>
      <c r="I30" s="31">
        <v>612887.56999999995</v>
      </c>
      <c r="J30" s="31">
        <v>1361720.73</v>
      </c>
      <c r="K30" s="31">
        <v>3167466.8</v>
      </c>
      <c r="L30" s="31">
        <v>18248418.289999999</v>
      </c>
      <c r="M30" s="31">
        <v>984240.15</v>
      </c>
      <c r="N30" s="32">
        <v>23492578.16</v>
      </c>
      <c r="O30" s="32">
        <v>306381.77</v>
      </c>
      <c r="P30" s="32">
        <v>219970.63</v>
      </c>
      <c r="Q30" s="32">
        <v>4319235.4399999995</v>
      </c>
      <c r="R30" s="31">
        <v>3494917.6</v>
      </c>
      <c r="S30" s="30">
        <v>6003303.9000000004</v>
      </c>
      <c r="T30" s="31">
        <v>315353.90000000002</v>
      </c>
      <c r="U30" s="31">
        <v>20937049.869999997</v>
      </c>
      <c r="V30" s="21">
        <v>349363.42</v>
      </c>
      <c r="W30" s="31">
        <v>7146229.2300000004</v>
      </c>
      <c r="X30" s="31">
        <v>285079990.42999995</v>
      </c>
      <c r="Y30" s="31">
        <v>471149012.92000002</v>
      </c>
      <c r="Z30" s="31">
        <v>161322215.16</v>
      </c>
      <c r="AA30" s="21">
        <v>2847290.67</v>
      </c>
      <c r="AB30" s="31">
        <v>17526174.18</v>
      </c>
      <c r="AC30" s="31">
        <v>19749373.859999999</v>
      </c>
      <c r="AD30" s="32">
        <v>2803241.2499999995</v>
      </c>
      <c r="AE30" s="31">
        <v>4392407.26</v>
      </c>
      <c r="AF30" s="31">
        <v>0</v>
      </c>
      <c r="AG30" s="31">
        <v>3074454.84</v>
      </c>
      <c r="AH30" s="31">
        <v>26898987.25</v>
      </c>
      <c r="AI30" s="31">
        <v>354189.76</v>
      </c>
      <c r="AJ30" s="31">
        <v>10565453.300000001</v>
      </c>
      <c r="AK30" s="32">
        <v>91757.150000000023</v>
      </c>
      <c r="AL30" s="31">
        <v>245831727.83000001</v>
      </c>
      <c r="AM30" s="31">
        <f>+SUM(B30:AL30)</f>
        <v>1361495387.5699997</v>
      </c>
    </row>
    <row r="31" spans="1:40" x14ac:dyDescent="0.3">
      <c r="A31" s="29" t="s">
        <v>18</v>
      </c>
      <c r="B31" s="31">
        <v>0</v>
      </c>
      <c r="C31" s="31">
        <v>4435396.46</v>
      </c>
      <c r="D31" s="31">
        <v>107461.63</v>
      </c>
      <c r="E31" s="31">
        <v>883460.63</v>
      </c>
      <c r="F31" s="21">
        <v>0</v>
      </c>
      <c r="G31" s="31">
        <v>336715.45</v>
      </c>
      <c r="H31" s="31">
        <v>1209609.93</v>
      </c>
      <c r="I31" s="31">
        <v>0</v>
      </c>
      <c r="J31" s="31">
        <v>1980900.88</v>
      </c>
      <c r="K31" s="31">
        <v>1334016.7879999999</v>
      </c>
      <c r="L31" s="31">
        <v>567801.85000000009</v>
      </c>
      <c r="M31" s="31">
        <v>89744.85</v>
      </c>
      <c r="N31" s="32">
        <v>0</v>
      </c>
      <c r="O31" s="32">
        <v>186657.84</v>
      </c>
      <c r="P31" s="32">
        <v>0</v>
      </c>
      <c r="Q31" s="32">
        <v>0</v>
      </c>
      <c r="R31" s="31">
        <v>0</v>
      </c>
      <c r="S31" s="30">
        <v>335066.5</v>
      </c>
      <c r="T31" s="31">
        <v>0</v>
      </c>
      <c r="U31" s="31">
        <v>15010108.760000002</v>
      </c>
      <c r="V31" s="21">
        <v>0</v>
      </c>
      <c r="W31" s="31">
        <v>1186300.6599999999</v>
      </c>
      <c r="X31" s="31">
        <v>70383722.469999999</v>
      </c>
      <c r="Y31" s="31">
        <v>146169152.40000001</v>
      </c>
      <c r="Z31" s="31">
        <v>11977399.609999999</v>
      </c>
      <c r="AA31" s="31">
        <v>455246.23</v>
      </c>
      <c r="AB31" s="31">
        <v>0</v>
      </c>
      <c r="AC31" s="31">
        <v>116595.42</v>
      </c>
      <c r="AD31" s="32">
        <v>273962.49999999994</v>
      </c>
      <c r="AE31" s="31">
        <v>789189.61</v>
      </c>
      <c r="AF31" s="31">
        <v>356063.58</v>
      </c>
      <c r="AG31" s="31">
        <v>176396.24</v>
      </c>
      <c r="AH31" s="31">
        <v>1128266.1299999999</v>
      </c>
      <c r="AI31" s="31">
        <v>82200</v>
      </c>
      <c r="AJ31" s="31">
        <v>1168536.17</v>
      </c>
      <c r="AK31" s="32">
        <v>155486.06</v>
      </c>
      <c r="AL31" s="31">
        <v>49915815.679999992</v>
      </c>
      <c r="AM31" s="31">
        <f>+SUM(B31:AL31)</f>
        <v>310811274.32800001</v>
      </c>
    </row>
    <row r="32" spans="1:40" ht="16.8" customHeight="1" x14ac:dyDescent="0.3">
      <c r="A32" s="29" t="s">
        <v>19</v>
      </c>
      <c r="B32" s="31">
        <v>0</v>
      </c>
      <c r="C32" s="31">
        <v>0</v>
      </c>
      <c r="D32" s="31">
        <v>0</v>
      </c>
      <c r="E32" s="21">
        <v>0</v>
      </c>
      <c r="F32" s="21">
        <v>0</v>
      </c>
      <c r="G32" s="2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1720457.99</v>
      </c>
      <c r="M32" s="31">
        <v>0</v>
      </c>
      <c r="N32" s="32">
        <v>0</v>
      </c>
      <c r="O32" s="32">
        <v>0</v>
      </c>
      <c r="P32" s="32">
        <v>0</v>
      </c>
      <c r="Q32" s="32">
        <v>0</v>
      </c>
      <c r="R32" s="31">
        <v>0</v>
      </c>
      <c r="S32" s="32">
        <v>0</v>
      </c>
      <c r="T32" s="31">
        <v>0</v>
      </c>
      <c r="U32" s="31">
        <v>0</v>
      </c>
      <c r="V32" s="2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2">
        <v>0</v>
      </c>
      <c r="AE32" s="31">
        <v>3090.3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f>+SUM(B32:AL32)</f>
        <v>1723548.29</v>
      </c>
    </row>
    <row r="33" spans="1:40" x14ac:dyDescent="0.3">
      <c r="A33" s="24" t="s">
        <v>20</v>
      </c>
      <c r="B33" s="22">
        <f t="shared" ref="B33:AM33" si="35">+B29-B30+B31-B32</f>
        <v>10597351.59</v>
      </c>
      <c r="C33" s="22">
        <f t="shared" si="35"/>
        <v>32827025.259999998</v>
      </c>
      <c r="D33" s="22">
        <f t="shared" si="35"/>
        <v>22774775.062800001</v>
      </c>
      <c r="E33" s="22">
        <f t="shared" si="35"/>
        <v>12580798.300000003</v>
      </c>
      <c r="F33" s="22">
        <f t="shared" si="35"/>
        <v>24078464.650000002</v>
      </c>
      <c r="G33" s="22">
        <f t="shared" si="35"/>
        <v>7545515.0499999989</v>
      </c>
      <c r="H33" s="22">
        <f t="shared" si="35"/>
        <v>54184556.340000004</v>
      </c>
      <c r="I33" s="22">
        <f t="shared" si="35"/>
        <v>5907863.3699999992</v>
      </c>
      <c r="J33" s="22">
        <f t="shared" si="35"/>
        <v>1892596.5100000012</v>
      </c>
      <c r="K33" s="22">
        <f>+K29-K30+K31-K32</f>
        <v>38012497.789999999</v>
      </c>
      <c r="L33" s="22">
        <f t="shared" si="35"/>
        <v>321790538.95999998</v>
      </c>
      <c r="M33" s="22">
        <f t="shared" si="35"/>
        <v>183660610.79999998</v>
      </c>
      <c r="N33" s="22">
        <f>+N29-N30+N31-N32</f>
        <v>27949570.199999999</v>
      </c>
      <c r="O33" s="22">
        <f>+O29-O30+O31-O32</f>
        <v>4556155.459999999</v>
      </c>
      <c r="P33" s="22">
        <f>+P29-P30+P31-P32</f>
        <v>1951290.6400000001</v>
      </c>
      <c r="Q33" s="22">
        <f t="shared" si="35"/>
        <v>3069885.7300000032</v>
      </c>
      <c r="R33" s="22">
        <f t="shared" si="35"/>
        <v>13015481.690000001</v>
      </c>
      <c r="S33" s="22">
        <f t="shared" si="35"/>
        <v>24699172.419999994</v>
      </c>
      <c r="T33" s="22">
        <f t="shared" si="35"/>
        <v>11748050.939999999</v>
      </c>
      <c r="U33" s="22">
        <f t="shared" si="35"/>
        <v>143961211.58999997</v>
      </c>
      <c r="V33" s="22">
        <f t="shared" si="35"/>
        <v>4881988.8400000008</v>
      </c>
      <c r="W33" s="22">
        <f t="shared" si="35"/>
        <v>173729747.56000003</v>
      </c>
      <c r="X33" s="22">
        <f t="shared" si="35"/>
        <v>125311360.17000017</v>
      </c>
      <c r="Y33" s="22">
        <f t="shared" si="35"/>
        <v>414172726.11000001</v>
      </c>
      <c r="Z33" s="22">
        <f t="shared" si="35"/>
        <v>280379927.36999995</v>
      </c>
      <c r="AA33" s="22">
        <f t="shared" si="35"/>
        <v>14807701.85</v>
      </c>
      <c r="AB33" s="22">
        <f t="shared" si="35"/>
        <v>12678526.669999987</v>
      </c>
      <c r="AC33" s="22">
        <f t="shared" si="35"/>
        <v>99535834.099999994</v>
      </c>
      <c r="AD33" s="22">
        <f t="shared" si="35"/>
        <v>38773345.200000003</v>
      </c>
      <c r="AE33" s="22">
        <f t="shared" si="35"/>
        <v>15532924.029999999</v>
      </c>
      <c r="AF33" s="22">
        <f t="shared" si="35"/>
        <v>8622024.9900000021</v>
      </c>
      <c r="AG33" s="22">
        <f t="shared" si="35"/>
        <v>109144359.67</v>
      </c>
      <c r="AH33" s="22">
        <f t="shared" si="35"/>
        <v>300932795.21000004</v>
      </c>
      <c r="AI33" s="22">
        <f t="shared" si="35"/>
        <v>7660359.0800000019</v>
      </c>
      <c r="AJ33" s="22">
        <f t="shared" si="35"/>
        <v>82277349.350000024</v>
      </c>
      <c r="AK33" s="22">
        <f t="shared" si="35"/>
        <v>9660372.7900000028</v>
      </c>
      <c r="AL33" s="22">
        <f t="shared" si="35"/>
        <v>571044025.7099998</v>
      </c>
      <c r="AM33" s="22">
        <f t="shared" si="35"/>
        <v>3215948781.0527997</v>
      </c>
      <c r="AN33" s="3"/>
    </row>
    <row r="34" spans="1:40" x14ac:dyDescent="0.3">
      <c r="A34" s="29" t="s">
        <v>21</v>
      </c>
      <c r="B34" s="21">
        <v>150725.5</v>
      </c>
      <c r="C34" s="21">
        <v>39856053.880000003</v>
      </c>
      <c r="D34" s="21">
        <v>4205112.5870000003</v>
      </c>
      <c r="E34" s="21">
        <v>3461763.77</v>
      </c>
      <c r="F34" s="21">
        <v>406790434.60000002</v>
      </c>
      <c r="G34" s="21">
        <v>1534368.89</v>
      </c>
      <c r="H34" s="21">
        <v>2833063.71</v>
      </c>
      <c r="I34" s="21">
        <v>1466692.61</v>
      </c>
      <c r="J34" s="21">
        <v>29630142.91</v>
      </c>
      <c r="K34" s="21">
        <v>69237.115999999995</v>
      </c>
      <c r="L34" s="21">
        <v>4217333.46</v>
      </c>
      <c r="M34" s="21">
        <v>798809.58</v>
      </c>
      <c r="N34" s="30">
        <v>18676.070000000003</v>
      </c>
      <c r="O34" s="30">
        <v>308686.94</v>
      </c>
      <c r="P34" s="30">
        <v>1636.86</v>
      </c>
      <c r="Q34" s="30">
        <v>4268169.1800000006</v>
      </c>
      <c r="R34" s="21">
        <v>1768696.71</v>
      </c>
      <c r="S34" s="30">
        <v>6420417.2199999997</v>
      </c>
      <c r="T34" s="30">
        <v>0</v>
      </c>
      <c r="U34" s="21">
        <v>24092932.059999999</v>
      </c>
      <c r="V34" s="21">
        <v>2869293.76</v>
      </c>
      <c r="W34" s="21">
        <v>10775301.710000001</v>
      </c>
      <c r="X34" s="21">
        <v>35223960.380000003</v>
      </c>
      <c r="Y34" s="21">
        <v>11984650.48</v>
      </c>
      <c r="Z34" s="21">
        <v>27780406.010000002</v>
      </c>
      <c r="AA34" s="21">
        <v>9953998.9100000001</v>
      </c>
      <c r="AB34" s="21">
        <v>16165794.129999999</v>
      </c>
      <c r="AC34" s="21">
        <v>12604133.23</v>
      </c>
      <c r="AD34" s="30">
        <v>3574017.38</v>
      </c>
      <c r="AE34" s="21">
        <v>6376209.21</v>
      </c>
      <c r="AF34" s="21">
        <v>0</v>
      </c>
      <c r="AG34" s="21">
        <v>33570.559999999998</v>
      </c>
      <c r="AH34" s="21">
        <v>50777702.5</v>
      </c>
      <c r="AI34" s="21">
        <v>6546.84</v>
      </c>
      <c r="AJ34" s="21">
        <v>3962698.28</v>
      </c>
      <c r="AK34" s="30">
        <v>985547.88</v>
      </c>
      <c r="AL34" s="21">
        <v>34506643.93</v>
      </c>
      <c r="AM34" s="31">
        <f>+SUM(B34:AL34)</f>
        <v>759473428.84299994</v>
      </c>
    </row>
    <row r="35" spans="1:40" x14ac:dyDescent="0.3">
      <c r="A35" s="29" t="s">
        <v>22</v>
      </c>
      <c r="B35" s="21">
        <v>3037852.33</v>
      </c>
      <c r="C35" s="21">
        <v>10049786.050000001</v>
      </c>
      <c r="D35" s="21">
        <v>239563.598</v>
      </c>
      <c r="E35" s="21">
        <v>1087941.7</v>
      </c>
      <c r="F35" s="21">
        <v>362547105.38999999</v>
      </c>
      <c r="G35" s="21">
        <v>639177.31999999995</v>
      </c>
      <c r="H35" s="21">
        <v>983575</v>
      </c>
      <c r="I35" s="21">
        <v>367389.14</v>
      </c>
      <c r="J35" s="21">
        <v>2702955.59</v>
      </c>
      <c r="K35" s="21">
        <v>750388.40899999999</v>
      </c>
      <c r="L35" s="21">
        <v>11761475.92</v>
      </c>
      <c r="M35" s="21">
        <v>654788.09</v>
      </c>
      <c r="N35" s="30">
        <v>6076244.1799999997</v>
      </c>
      <c r="O35" s="30">
        <v>21465.87</v>
      </c>
      <c r="P35" s="30">
        <v>42280.02</v>
      </c>
      <c r="Q35" s="30">
        <v>4552092.54</v>
      </c>
      <c r="R35" s="21">
        <v>299137.68</v>
      </c>
      <c r="S35" s="30">
        <v>573388.64</v>
      </c>
      <c r="T35" s="30">
        <v>0</v>
      </c>
      <c r="U35" s="21">
        <v>102874012.73</v>
      </c>
      <c r="V35" s="21">
        <v>199907.47</v>
      </c>
      <c r="W35" s="21">
        <v>4475670.67</v>
      </c>
      <c r="X35" s="21">
        <v>57748439.959999993</v>
      </c>
      <c r="Y35" s="21">
        <v>41261447.140000001</v>
      </c>
      <c r="Z35" s="21">
        <v>3934094.67</v>
      </c>
      <c r="AA35" s="21">
        <v>831416.08</v>
      </c>
      <c r="AB35" s="21">
        <v>5312199.9999999991</v>
      </c>
      <c r="AC35" s="21">
        <v>3351081.07</v>
      </c>
      <c r="AD35" s="30">
        <v>2083881.2200000007</v>
      </c>
      <c r="AE35" s="21">
        <v>2457968.9300000002</v>
      </c>
      <c r="AF35" s="21">
        <v>0</v>
      </c>
      <c r="AG35" s="21">
        <v>1923394.26</v>
      </c>
      <c r="AH35" s="21">
        <v>67567572.890000001</v>
      </c>
      <c r="AI35" s="21">
        <v>0</v>
      </c>
      <c r="AJ35" s="21">
        <v>3730395.04</v>
      </c>
      <c r="AK35" s="30">
        <v>1877369.3599999999</v>
      </c>
      <c r="AL35" s="21">
        <v>23493446.230000004</v>
      </c>
      <c r="AM35" s="31">
        <f>+SUM(B35:AL35)</f>
        <v>729508905.18699992</v>
      </c>
    </row>
    <row r="36" spans="1:40" x14ac:dyDescent="0.3">
      <c r="A36" s="20" t="s">
        <v>23</v>
      </c>
      <c r="B36" s="22">
        <f t="shared" ref="B36:C36" si="36">+B33+B34-B35</f>
        <v>7710224.7599999998</v>
      </c>
      <c r="C36" s="22">
        <f t="shared" si="36"/>
        <v>62633293.090000004</v>
      </c>
      <c r="D36" s="22">
        <f t="shared" ref="D36:E36" si="37">+D33+D34-D35</f>
        <v>26740324.051800001</v>
      </c>
      <c r="E36" s="22">
        <f t="shared" si="37"/>
        <v>14954620.370000003</v>
      </c>
      <c r="F36" s="22">
        <f t="shared" ref="F36:J36" si="38">+F33+F34-F35</f>
        <v>68321793.860000014</v>
      </c>
      <c r="G36" s="22">
        <f t="shared" ref="G36:H36" si="39">+G33+G34-G35</f>
        <v>8440706.6199999992</v>
      </c>
      <c r="H36" s="22">
        <f t="shared" si="39"/>
        <v>56034045.050000004</v>
      </c>
      <c r="I36" s="22">
        <f t="shared" si="38"/>
        <v>7007166.8399999999</v>
      </c>
      <c r="J36" s="22">
        <f t="shared" si="38"/>
        <v>28819783.830000002</v>
      </c>
      <c r="K36" s="22">
        <f t="shared" ref="K36" si="40">+K33+K34-K35</f>
        <v>37331346.496999994</v>
      </c>
      <c r="L36" s="22">
        <f t="shared" ref="L36" si="41">+L33+L34-L35</f>
        <v>314246396.49999994</v>
      </c>
      <c r="M36" s="22">
        <f t="shared" ref="M36:AA36" si="42">+M33+M34-M35</f>
        <v>183804632.28999999</v>
      </c>
      <c r="N36" s="22">
        <f t="shared" ref="N36:O36" si="43">+N33+N34-N35</f>
        <v>21892002.09</v>
      </c>
      <c r="O36" s="22">
        <f t="shared" si="43"/>
        <v>4843376.5299999993</v>
      </c>
      <c r="P36" s="22">
        <f t="shared" si="42"/>
        <v>1910647.4800000002</v>
      </c>
      <c r="Q36" s="22">
        <f t="shared" si="42"/>
        <v>2785962.3700000038</v>
      </c>
      <c r="R36" s="22">
        <f t="shared" ref="R36:S36" si="44">+R33+R34-R35</f>
        <v>14485040.720000003</v>
      </c>
      <c r="S36" s="22">
        <f t="shared" si="44"/>
        <v>30546200.999999993</v>
      </c>
      <c r="T36" s="22">
        <f t="shared" ref="T36:V36" si="45">+T33+T34-T35</f>
        <v>11748050.939999999</v>
      </c>
      <c r="U36" s="22">
        <f t="shared" si="45"/>
        <v>65180130.919999972</v>
      </c>
      <c r="V36" s="22">
        <f t="shared" si="45"/>
        <v>7551375.1300000008</v>
      </c>
      <c r="W36" s="22">
        <f t="shared" ref="W36:X36" si="46">+W33+W34-W35</f>
        <v>180029378.60000005</v>
      </c>
      <c r="X36" s="22">
        <f t="shared" si="46"/>
        <v>102786880.59000017</v>
      </c>
      <c r="Y36" s="22">
        <f t="shared" ref="Y36:Z36" si="47">+Y33+Y34-Y35</f>
        <v>384895929.45000005</v>
      </c>
      <c r="Z36" s="22">
        <f t="shared" si="47"/>
        <v>304226238.70999992</v>
      </c>
      <c r="AA36" s="22">
        <f t="shared" si="42"/>
        <v>23930284.68</v>
      </c>
      <c r="AB36" s="22">
        <f t="shared" ref="AB36:AF36" si="48">+AB33+AB34-AB35</f>
        <v>23532120.799999986</v>
      </c>
      <c r="AC36" s="22">
        <f t="shared" si="48"/>
        <v>108788886.26000001</v>
      </c>
      <c r="AD36" s="22">
        <f t="shared" si="48"/>
        <v>40263481.360000007</v>
      </c>
      <c r="AE36" s="22">
        <f t="shared" si="48"/>
        <v>19451164.309999999</v>
      </c>
      <c r="AF36" s="22">
        <f t="shared" si="48"/>
        <v>8622024.9900000021</v>
      </c>
      <c r="AG36" s="22">
        <f t="shared" ref="AG36:AJ36" si="49">+AG33+AG34-AG35</f>
        <v>107254535.97</v>
      </c>
      <c r="AH36" s="22">
        <f t="shared" si="49"/>
        <v>284142924.82000005</v>
      </c>
      <c r="AI36" s="22">
        <f t="shared" si="49"/>
        <v>7666905.9200000018</v>
      </c>
      <c r="AJ36" s="22">
        <f t="shared" si="49"/>
        <v>82509652.590000018</v>
      </c>
      <c r="AK36" s="22">
        <f t="shared" ref="AK36:AL36" si="50">+AK33+AK34-AK35</f>
        <v>8768551.3100000042</v>
      </c>
      <c r="AL36" s="22">
        <f t="shared" si="50"/>
        <v>582057223.40999973</v>
      </c>
      <c r="AM36" s="22">
        <f t="shared" ref="AM36" si="51">+AM33+AM34-AM35</f>
        <v>3245913304.7087998</v>
      </c>
    </row>
    <row r="37" spans="1:40" x14ac:dyDescent="0.3">
      <c r="A37" s="18" t="s">
        <v>24</v>
      </c>
      <c r="B37" s="22">
        <f t="shared" ref="B37:C37" si="52">+B38-B39</f>
        <v>0</v>
      </c>
      <c r="C37" s="22">
        <f t="shared" si="52"/>
        <v>0</v>
      </c>
      <c r="D37" s="22">
        <f t="shared" ref="D37:E37" si="53">+D38-D39</f>
        <v>0</v>
      </c>
      <c r="E37" s="22">
        <f t="shared" si="53"/>
        <v>0</v>
      </c>
      <c r="F37" s="22">
        <f t="shared" ref="F37:J37" si="54">+F38-F39</f>
        <v>0</v>
      </c>
      <c r="G37" s="22">
        <f t="shared" ref="G37:H37" si="55">+G38-G39</f>
        <v>0</v>
      </c>
      <c r="H37" s="22">
        <f t="shared" si="55"/>
        <v>0</v>
      </c>
      <c r="I37" s="22">
        <f t="shared" si="54"/>
        <v>0</v>
      </c>
      <c r="J37" s="22">
        <f t="shared" si="54"/>
        <v>0</v>
      </c>
      <c r="K37" s="22">
        <f t="shared" ref="K37" si="56">+K38-K39</f>
        <v>0</v>
      </c>
      <c r="L37" s="22">
        <f t="shared" ref="L37" si="57">+L38-L39</f>
        <v>0</v>
      </c>
      <c r="M37" s="22">
        <f t="shared" ref="M37:AA37" si="58">+M38-M39</f>
        <v>0</v>
      </c>
      <c r="N37" s="22">
        <f t="shared" ref="N37:O37" si="59">+N38-N39</f>
        <v>0</v>
      </c>
      <c r="O37" s="22">
        <f t="shared" si="59"/>
        <v>0</v>
      </c>
      <c r="P37" s="22">
        <f t="shared" si="58"/>
        <v>0</v>
      </c>
      <c r="Q37" s="22">
        <f t="shared" si="58"/>
        <v>0</v>
      </c>
      <c r="R37" s="22">
        <f t="shared" ref="R37:S37" si="60">+R38-R39</f>
        <v>0</v>
      </c>
      <c r="S37" s="22">
        <f t="shared" si="60"/>
        <v>633866.13</v>
      </c>
      <c r="T37" s="22">
        <f t="shared" ref="T37:V37" si="61">+T38-T39</f>
        <v>0</v>
      </c>
      <c r="U37" s="22">
        <f t="shared" si="61"/>
        <v>0</v>
      </c>
      <c r="V37" s="22">
        <f t="shared" si="61"/>
        <v>0</v>
      </c>
      <c r="W37" s="22">
        <f t="shared" ref="W37:X37" si="62">+W38-W39</f>
        <v>0</v>
      </c>
      <c r="X37" s="22">
        <f t="shared" si="62"/>
        <v>0</v>
      </c>
      <c r="Y37" s="22">
        <f t="shared" ref="Y37:Z37" si="63">+Y38-Y39</f>
        <v>0</v>
      </c>
      <c r="Z37" s="22">
        <f t="shared" si="63"/>
        <v>0</v>
      </c>
      <c r="AA37" s="22">
        <f t="shared" si="58"/>
        <v>0</v>
      </c>
      <c r="AB37" s="22">
        <f t="shared" ref="AB37:AF37" si="64">+AB38-AB39</f>
        <v>0</v>
      </c>
      <c r="AC37" s="22">
        <f t="shared" si="64"/>
        <v>633866.13</v>
      </c>
      <c r="AD37" s="22">
        <f t="shared" si="64"/>
        <v>0</v>
      </c>
      <c r="AE37" s="22">
        <f t="shared" si="64"/>
        <v>0</v>
      </c>
      <c r="AF37" s="22">
        <f t="shared" si="64"/>
        <v>0</v>
      </c>
      <c r="AG37" s="22">
        <f t="shared" ref="AG37:AJ37" si="65">+AG38-AG39</f>
        <v>0</v>
      </c>
      <c r="AH37" s="22">
        <f t="shared" si="65"/>
        <v>181104.61</v>
      </c>
      <c r="AI37" s="22">
        <f t="shared" si="65"/>
        <v>0</v>
      </c>
      <c r="AJ37" s="22">
        <f t="shared" si="65"/>
        <v>0</v>
      </c>
      <c r="AK37" s="22">
        <f t="shared" ref="AK37:AL37" si="66">+AK38-AK39</f>
        <v>0</v>
      </c>
      <c r="AL37" s="22">
        <f t="shared" si="66"/>
        <v>0</v>
      </c>
      <c r="AM37" s="22">
        <f t="shared" ref="AM37" si="67">+AM38-AM39</f>
        <v>1448836.87</v>
      </c>
    </row>
    <row r="38" spans="1:40" x14ac:dyDescent="0.3">
      <c r="A38" s="29" t="s">
        <v>25</v>
      </c>
      <c r="B38" s="33">
        <v>0</v>
      </c>
      <c r="C38" s="33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32">
        <v>0</v>
      </c>
      <c r="P38" s="32">
        <v>0</v>
      </c>
      <c r="Q38" s="32">
        <v>0</v>
      </c>
      <c r="R38" s="31">
        <v>0</v>
      </c>
      <c r="S38" s="32">
        <v>633866.13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633866.13</v>
      </c>
      <c r="AD38" s="32">
        <v>0</v>
      </c>
      <c r="AE38" s="31">
        <v>0</v>
      </c>
      <c r="AF38" s="31">
        <v>0</v>
      </c>
      <c r="AG38" s="31">
        <v>0</v>
      </c>
      <c r="AH38" s="31">
        <v>181104.61</v>
      </c>
      <c r="AI38" s="31">
        <v>0</v>
      </c>
      <c r="AJ38" s="31">
        <v>0</v>
      </c>
      <c r="AK38" s="31">
        <v>0</v>
      </c>
      <c r="AL38" s="31">
        <v>0</v>
      </c>
      <c r="AM38" s="31">
        <f>+SUM(B38:AL38)</f>
        <v>1448836.87</v>
      </c>
    </row>
    <row r="39" spans="1:40" x14ac:dyDescent="0.3">
      <c r="A39" s="29" t="s">
        <v>26</v>
      </c>
      <c r="B39" s="33">
        <v>0</v>
      </c>
      <c r="C39" s="33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v>0</v>
      </c>
      <c r="O39" s="32">
        <v>0</v>
      </c>
      <c r="P39" s="32">
        <v>0</v>
      </c>
      <c r="Q39" s="32">
        <v>0</v>
      </c>
      <c r="R39" s="31">
        <v>0</v>
      </c>
      <c r="S39" s="32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2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f>+SUM(B39:AL39)</f>
        <v>0</v>
      </c>
    </row>
    <row r="40" spans="1:40" x14ac:dyDescent="0.3">
      <c r="A40" s="18" t="s">
        <v>27</v>
      </c>
      <c r="B40" s="22">
        <f t="shared" ref="B40:I40" si="68">+B41+B42</f>
        <v>3451034.6</v>
      </c>
      <c r="C40" s="22">
        <f t="shared" si="68"/>
        <v>23044651.289999999</v>
      </c>
      <c r="D40" s="22">
        <f t="shared" si="68"/>
        <v>24095158.696800001</v>
      </c>
      <c r="E40" s="22">
        <f t="shared" si="68"/>
        <v>14657001.189999999</v>
      </c>
      <c r="F40" s="22">
        <f t="shared" si="68"/>
        <v>38304389.149999999</v>
      </c>
      <c r="G40" s="22">
        <f t="shared" si="68"/>
        <v>15274089.199999999</v>
      </c>
      <c r="H40" s="22">
        <f t="shared" si="68"/>
        <v>60166245.310000002</v>
      </c>
      <c r="I40" s="22">
        <f t="shared" si="68"/>
        <v>5884995.7599999998</v>
      </c>
      <c r="J40" s="22">
        <f t="shared" ref="J40:K40" si="69">+J41+J42</f>
        <v>31583153.059999999</v>
      </c>
      <c r="K40" s="22">
        <f t="shared" si="69"/>
        <v>37421902.876000002</v>
      </c>
      <c r="L40" s="22">
        <f t="shared" ref="L40:AM40" si="70">+L41+L42</f>
        <v>302557193.77999997</v>
      </c>
      <c r="M40" s="22">
        <f t="shared" si="70"/>
        <v>133143373.73999998</v>
      </c>
      <c r="N40" s="22">
        <f t="shared" si="70"/>
        <v>20917075.969999999</v>
      </c>
      <c r="O40" s="22">
        <f t="shared" si="70"/>
        <v>4407221.12</v>
      </c>
      <c r="P40" s="22">
        <f t="shared" si="70"/>
        <v>4410080.63</v>
      </c>
      <c r="Q40" s="22">
        <f t="shared" si="70"/>
        <v>5673882.370000001</v>
      </c>
      <c r="R40" s="22">
        <f t="shared" si="70"/>
        <v>15797582.07</v>
      </c>
      <c r="S40" s="22">
        <f t="shared" si="70"/>
        <v>31234138.899999999</v>
      </c>
      <c r="T40" s="22">
        <f t="shared" si="70"/>
        <v>11589533.870000001</v>
      </c>
      <c r="U40" s="22">
        <f t="shared" si="70"/>
        <v>37657697.93</v>
      </c>
      <c r="V40" s="22">
        <f t="shared" si="70"/>
        <v>7551090.2800000012</v>
      </c>
      <c r="W40" s="22">
        <f t="shared" si="70"/>
        <v>122075201.48999999</v>
      </c>
      <c r="X40" s="22">
        <f>+X41+X42</f>
        <v>107669730.10999998</v>
      </c>
      <c r="Y40" s="22">
        <f t="shared" si="70"/>
        <v>354322160.70999998</v>
      </c>
      <c r="Z40" s="22">
        <f t="shared" si="70"/>
        <v>233754644.13</v>
      </c>
      <c r="AA40" s="22">
        <f t="shared" si="70"/>
        <v>21750133.84</v>
      </c>
      <c r="AB40" s="22">
        <f t="shared" si="70"/>
        <v>19964394.219999999</v>
      </c>
      <c r="AC40" s="22">
        <f t="shared" si="70"/>
        <v>78064854.900000006</v>
      </c>
      <c r="AD40" s="22">
        <f t="shared" si="70"/>
        <v>38779713.020000003</v>
      </c>
      <c r="AE40" s="22">
        <f t="shared" si="70"/>
        <v>16985261.449999999</v>
      </c>
      <c r="AF40" s="22">
        <f t="shared" si="70"/>
        <v>8811754.4800000004</v>
      </c>
      <c r="AG40" s="22">
        <f t="shared" si="70"/>
        <v>65476687.140000001</v>
      </c>
      <c r="AH40" s="22">
        <f t="shared" si="70"/>
        <v>245428064.75</v>
      </c>
      <c r="AI40" s="22">
        <f t="shared" si="70"/>
        <v>4707542.4400000004</v>
      </c>
      <c r="AJ40" s="22">
        <f t="shared" si="70"/>
        <v>76614250.390000001</v>
      </c>
      <c r="AK40" s="22">
        <f t="shared" si="70"/>
        <v>8679115.9299999997</v>
      </c>
      <c r="AL40" s="22">
        <f t="shared" si="70"/>
        <v>489146811.81</v>
      </c>
      <c r="AM40" s="22">
        <f t="shared" si="70"/>
        <v>2721051812.6027999</v>
      </c>
    </row>
    <row r="41" spans="1:40" x14ac:dyDescent="0.3">
      <c r="A41" s="29" t="s">
        <v>28</v>
      </c>
      <c r="B41" s="31">
        <v>3451034.6</v>
      </c>
      <c r="C41" s="31">
        <v>23044651.289999999</v>
      </c>
      <c r="D41" s="31">
        <v>24095158.696800001</v>
      </c>
      <c r="E41" s="31">
        <v>14657001.189999999</v>
      </c>
      <c r="F41" s="31">
        <v>38304389.149999999</v>
      </c>
      <c r="G41" s="31">
        <v>15274089.199999999</v>
      </c>
      <c r="H41" s="31">
        <v>60166245.310000002</v>
      </c>
      <c r="I41" s="31">
        <v>5884995.7599999998</v>
      </c>
      <c r="J41" s="31">
        <v>31583153.059999999</v>
      </c>
      <c r="K41" s="31">
        <v>37421902.876000002</v>
      </c>
      <c r="L41" s="31">
        <v>302557193.77999997</v>
      </c>
      <c r="M41" s="31">
        <v>133143373.73999998</v>
      </c>
      <c r="N41" s="32">
        <v>20917075.969999999</v>
      </c>
      <c r="O41" s="32">
        <v>4407221.12</v>
      </c>
      <c r="P41" s="32">
        <v>4410080.63</v>
      </c>
      <c r="Q41" s="32">
        <v>5673882.370000001</v>
      </c>
      <c r="R41" s="31">
        <v>15797582.07</v>
      </c>
      <c r="S41" s="32">
        <v>31187334.52</v>
      </c>
      <c r="T41" s="32">
        <v>11589533.870000001</v>
      </c>
      <c r="U41" s="31">
        <v>37657697.93</v>
      </c>
      <c r="V41" s="31">
        <v>7551090.2800000012</v>
      </c>
      <c r="W41" s="31">
        <v>122075201.48999999</v>
      </c>
      <c r="X41" s="21">
        <v>99948175.549999982</v>
      </c>
      <c r="Y41" s="31">
        <v>354322160.70999998</v>
      </c>
      <c r="Z41" s="21">
        <v>233754644.13</v>
      </c>
      <c r="AA41" s="31">
        <v>21750133.84</v>
      </c>
      <c r="AB41" s="31">
        <v>19964394.219999999</v>
      </c>
      <c r="AC41" s="31">
        <v>78064854.900000006</v>
      </c>
      <c r="AD41" s="32">
        <v>38779713.020000003</v>
      </c>
      <c r="AE41" s="31">
        <v>16985261.449999999</v>
      </c>
      <c r="AF41" s="31">
        <v>8811754.4800000004</v>
      </c>
      <c r="AG41" s="21">
        <v>64636833.539999999</v>
      </c>
      <c r="AH41" s="31">
        <v>245428064.75</v>
      </c>
      <c r="AI41" s="31">
        <v>4707542.4400000004</v>
      </c>
      <c r="AJ41" s="31">
        <v>76614250.390000001</v>
      </c>
      <c r="AK41" s="32">
        <v>8679115.9299999997</v>
      </c>
      <c r="AL41" s="31">
        <v>489146811.81</v>
      </c>
      <c r="AM41" s="31">
        <f>+SUM(B41:AL41)</f>
        <v>2712443600.0627999</v>
      </c>
    </row>
    <row r="42" spans="1:40" x14ac:dyDescent="0.3">
      <c r="A42" s="29" t="s">
        <v>29</v>
      </c>
      <c r="B42" s="31">
        <v>0</v>
      </c>
      <c r="C42" s="31">
        <v>0</v>
      </c>
      <c r="D42" s="31">
        <v>0</v>
      </c>
      <c r="E42" s="21">
        <v>0</v>
      </c>
      <c r="F42" s="21">
        <v>0</v>
      </c>
      <c r="G42" s="2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v>0</v>
      </c>
      <c r="O42" s="32">
        <v>0</v>
      </c>
      <c r="P42" s="32">
        <v>0</v>
      </c>
      <c r="Q42" s="32">
        <v>0</v>
      </c>
      <c r="R42" s="31">
        <v>0</v>
      </c>
      <c r="S42" s="30">
        <v>46804.38</v>
      </c>
      <c r="T42" s="31">
        <v>0</v>
      </c>
      <c r="U42" s="31">
        <v>0</v>
      </c>
      <c r="V42" s="31">
        <v>0</v>
      </c>
      <c r="W42" s="31">
        <v>0</v>
      </c>
      <c r="X42" s="31">
        <v>7721554.5599999996</v>
      </c>
      <c r="Y42" s="31">
        <v>0</v>
      </c>
      <c r="Z42" s="21">
        <v>0</v>
      </c>
      <c r="AA42" s="31">
        <v>0</v>
      </c>
      <c r="AB42" s="31">
        <v>0</v>
      </c>
      <c r="AC42" s="31">
        <v>0</v>
      </c>
      <c r="AD42" s="32">
        <v>0</v>
      </c>
      <c r="AE42" s="31">
        <v>0</v>
      </c>
      <c r="AF42" s="31">
        <v>0</v>
      </c>
      <c r="AG42" s="31">
        <v>839853.6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f>+SUM(B42:AL42)</f>
        <v>8608212.5399999991</v>
      </c>
    </row>
    <row r="43" spans="1:40" x14ac:dyDescent="0.3">
      <c r="A43" s="20" t="s">
        <v>30</v>
      </c>
      <c r="B43" s="22">
        <f t="shared" ref="B43:AL43" si="71">+B36+B37-B40</f>
        <v>4259190.16</v>
      </c>
      <c r="C43" s="22">
        <f t="shared" si="71"/>
        <v>39588641.800000004</v>
      </c>
      <c r="D43" s="22">
        <f t="shared" si="71"/>
        <v>2645165.3550000004</v>
      </c>
      <c r="E43" s="22">
        <f t="shared" si="71"/>
        <v>297619.18000000343</v>
      </c>
      <c r="F43" s="22">
        <f t="shared" si="71"/>
        <v>30017404.710000016</v>
      </c>
      <c r="G43" s="22">
        <f t="shared" si="71"/>
        <v>-6833382.5800000001</v>
      </c>
      <c r="H43" s="22">
        <f t="shared" si="71"/>
        <v>-4132200.2599999979</v>
      </c>
      <c r="I43" s="22">
        <f t="shared" si="71"/>
        <v>1122171.08</v>
      </c>
      <c r="J43" s="22">
        <f t="shared" si="71"/>
        <v>-2763369.2299999967</v>
      </c>
      <c r="K43" s="22">
        <f>+K36+K37-K40</f>
        <v>-90556.379000008106</v>
      </c>
      <c r="L43" s="22">
        <f t="shared" si="71"/>
        <v>11689202.719999969</v>
      </c>
      <c r="M43" s="22">
        <f t="shared" si="71"/>
        <v>50661258.550000012</v>
      </c>
      <c r="N43" s="22">
        <f t="shared" si="71"/>
        <v>974926.12000000104</v>
      </c>
      <c r="O43" s="22">
        <f t="shared" si="71"/>
        <v>436155.40999999922</v>
      </c>
      <c r="P43" s="22">
        <f t="shared" si="71"/>
        <v>-2499433.1499999994</v>
      </c>
      <c r="Q43" s="22">
        <f t="shared" si="71"/>
        <v>-2887919.9999999972</v>
      </c>
      <c r="R43" s="22">
        <f t="shared" si="71"/>
        <v>-1312541.3499999978</v>
      </c>
      <c r="S43" s="22">
        <f t="shared" si="71"/>
        <v>-54071.770000007004</v>
      </c>
      <c r="T43" s="22">
        <f t="shared" si="71"/>
        <v>158517.06999999844</v>
      </c>
      <c r="U43" s="22">
        <f t="shared" si="71"/>
        <v>27522432.989999972</v>
      </c>
      <c r="V43" s="22">
        <f t="shared" si="71"/>
        <v>284.84999999962747</v>
      </c>
      <c r="W43" s="22">
        <f t="shared" si="71"/>
        <v>57954177.110000059</v>
      </c>
      <c r="X43" s="22">
        <f t="shared" si="71"/>
        <v>-4882849.519999817</v>
      </c>
      <c r="Y43" s="22">
        <f t="shared" si="71"/>
        <v>30573768.740000069</v>
      </c>
      <c r="Z43" s="22">
        <f t="shared" si="71"/>
        <v>70471594.579999924</v>
      </c>
      <c r="AA43" s="22">
        <f t="shared" si="71"/>
        <v>2180150.84</v>
      </c>
      <c r="AB43" s="22">
        <f t="shared" si="71"/>
        <v>3567726.579999987</v>
      </c>
      <c r="AC43" s="22">
        <f t="shared" si="71"/>
        <v>31357897.489999995</v>
      </c>
      <c r="AD43" s="22">
        <f t="shared" si="71"/>
        <v>1483768.3400000036</v>
      </c>
      <c r="AE43" s="22">
        <f t="shared" si="71"/>
        <v>2465902.8599999994</v>
      </c>
      <c r="AF43" s="22">
        <f t="shared" si="71"/>
        <v>-189729.48999999836</v>
      </c>
      <c r="AG43" s="22">
        <f t="shared" si="71"/>
        <v>41777848.829999998</v>
      </c>
      <c r="AH43" s="22">
        <f t="shared" si="71"/>
        <v>38895964.680000067</v>
      </c>
      <c r="AI43" s="22">
        <f t="shared" si="71"/>
        <v>2959363.4800000014</v>
      </c>
      <c r="AJ43" s="22">
        <f t="shared" si="71"/>
        <v>5895402.2000000179</v>
      </c>
      <c r="AK43" s="22">
        <f t="shared" si="71"/>
        <v>89435.380000004545</v>
      </c>
      <c r="AL43" s="22">
        <f t="shared" si="71"/>
        <v>92910411.599999726</v>
      </c>
      <c r="AM43" s="22">
        <f>+AM36+AM37-AM40</f>
        <v>526310328.97599983</v>
      </c>
    </row>
    <row r="44" spans="1:40" x14ac:dyDescent="0.3">
      <c r="A44" s="29" t="s">
        <v>31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60297.72</v>
      </c>
      <c r="H44" s="31">
        <v>0</v>
      </c>
      <c r="I44" s="31">
        <v>0</v>
      </c>
      <c r="J44" s="31">
        <v>27165.69</v>
      </c>
      <c r="K44" s="31">
        <v>507833.8566</v>
      </c>
      <c r="L44" s="31">
        <v>3876028.46</v>
      </c>
      <c r="M44" s="31">
        <v>0</v>
      </c>
      <c r="N44" s="32">
        <v>0</v>
      </c>
      <c r="O44" s="32">
        <v>0</v>
      </c>
      <c r="P44" s="32">
        <v>0</v>
      </c>
      <c r="Q44" s="32">
        <v>115650.42</v>
      </c>
      <c r="R44" s="31">
        <v>0</v>
      </c>
      <c r="S44" s="31">
        <v>0</v>
      </c>
      <c r="T44" s="32">
        <v>0</v>
      </c>
      <c r="U44" s="31">
        <v>5947036.1500000004</v>
      </c>
      <c r="V44" s="31">
        <v>0</v>
      </c>
      <c r="W44" s="31">
        <v>19115715.760000002</v>
      </c>
      <c r="X44" s="31">
        <v>5759212.6200000001</v>
      </c>
      <c r="Y44" s="31">
        <v>15658067.199999999</v>
      </c>
      <c r="Z44" s="21">
        <v>15992002.23</v>
      </c>
      <c r="AA44" s="31">
        <v>406921.27</v>
      </c>
      <c r="AB44" s="31">
        <v>514767.44999999995</v>
      </c>
      <c r="AC44" s="31">
        <v>10136364.41</v>
      </c>
      <c r="AD44" s="32">
        <v>0</v>
      </c>
      <c r="AE44" s="31">
        <v>0</v>
      </c>
      <c r="AF44" s="31">
        <v>0</v>
      </c>
      <c r="AG44" s="31">
        <v>14656892.25</v>
      </c>
      <c r="AH44" s="31">
        <v>17473930.600000001</v>
      </c>
      <c r="AI44" s="31">
        <v>106910.51</v>
      </c>
      <c r="AJ44" s="31">
        <v>2350633.4700000002</v>
      </c>
      <c r="AK44" s="32">
        <v>0</v>
      </c>
      <c r="AL44" s="31">
        <v>9084676.0099999998</v>
      </c>
      <c r="AM44" s="31">
        <f>+SUM(B44:AL44)</f>
        <v>121790106.07660002</v>
      </c>
    </row>
    <row r="45" spans="1:40" x14ac:dyDescent="0.3">
      <c r="A45" s="18" t="s">
        <v>32</v>
      </c>
      <c r="B45" s="22">
        <f t="shared" ref="B45:I45" si="72">+B43-B44</f>
        <v>4259190.16</v>
      </c>
      <c r="C45" s="22">
        <f t="shared" si="72"/>
        <v>39588641.800000004</v>
      </c>
      <c r="D45" s="22">
        <f t="shared" si="72"/>
        <v>2645165.3550000004</v>
      </c>
      <c r="E45" s="22">
        <f t="shared" si="72"/>
        <v>297619.18000000343</v>
      </c>
      <c r="F45" s="22">
        <f t="shared" si="72"/>
        <v>30017404.710000016</v>
      </c>
      <c r="G45" s="22">
        <f t="shared" si="72"/>
        <v>-6893680.2999999998</v>
      </c>
      <c r="H45" s="22">
        <f t="shared" si="72"/>
        <v>-4132200.2599999979</v>
      </c>
      <c r="I45" s="22">
        <f t="shared" si="72"/>
        <v>1122171.08</v>
      </c>
      <c r="J45" s="22">
        <f t="shared" ref="J45:K45" si="73">+J43-J44</f>
        <v>-2790534.9199999967</v>
      </c>
      <c r="K45" s="22">
        <f t="shared" si="73"/>
        <v>-598390.23560000816</v>
      </c>
      <c r="L45" s="22">
        <f t="shared" ref="L45:AM45" si="74">+L43-L44</f>
        <v>7813174.259999969</v>
      </c>
      <c r="M45" s="22">
        <f t="shared" si="74"/>
        <v>50661258.550000012</v>
      </c>
      <c r="N45" s="22">
        <f t="shared" si="74"/>
        <v>974926.12000000104</v>
      </c>
      <c r="O45" s="22">
        <f t="shared" si="74"/>
        <v>436155.40999999922</v>
      </c>
      <c r="P45" s="22">
        <f t="shared" si="74"/>
        <v>-2499433.1499999994</v>
      </c>
      <c r="Q45" s="22">
        <f t="shared" si="74"/>
        <v>-3003570.4199999971</v>
      </c>
      <c r="R45" s="22">
        <f t="shared" si="74"/>
        <v>-1312541.3499999978</v>
      </c>
      <c r="S45" s="22">
        <f t="shared" si="74"/>
        <v>-54071.770000007004</v>
      </c>
      <c r="T45" s="22">
        <f t="shared" si="74"/>
        <v>158517.06999999844</v>
      </c>
      <c r="U45" s="22">
        <f t="shared" si="74"/>
        <v>21575396.839999974</v>
      </c>
      <c r="V45" s="22">
        <f t="shared" si="74"/>
        <v>284.84999999962747</v>
      </c>
      <c r="W45" s="22">
        <f t="shared" si="74"/>
        <v>38838461.350000054</v>
      </c>
      <c r="X45" s="22">
        <f t="shared" si="74"/>
        <v>-10642062.139999818</v>
      </c>
      <c r="Y45" s="22">
        <f t="shared" si="74"/>
        <v>14915701.54000007</v>
      </c>
      <c r="Z45" s="22">
        <f t="shared" si="74"/>
        <v>54479592.34999992</v>
      </c>
      <c r="AA45" s="22">
        <f t="shared" si="74"/>
        <v>1773229.5699999998</v>
      </c>
      <c r="AB45" s="22">
        <f t="shared" si="74"/>
        <v>3052959.1299999868</v>
      </c>
      <c r="AC45" s="22">
        <f t="shared" si="74"/>
        <v>21221533.079999994</v>
      </c>
      <c r="AD45" s="22">
        <f t="shared" si="74"/>
        <v>1483768.3400000036</v>
      </c>
      <c r="AE45" s="22">
        <f t="shared" si="74"/>
        <v>2465902.8599999994</v>
      </c>
      <c r="AF45" s="22">
        <f t="shared" si="74"/>
        <v>-189729.48999999836</v>
      </c>
      <c r="AG45" s="22">
        <f t="shared" si="74"/>
        <v>27120956.579999998</v>
      </c>
      <c r="AH45" s="22">
        <f t="shared" si="74"/>
        <v>21422034.080000065</v>
      </c>
      <c r="AI45" s="22">
        <f t="shared" si="74"/>
        <v>2852452.9700000016</v>
      </c>
      <c r="AJ45" s="22">
        <f t="shared" si="74"/>
        <v>3544768.7300000177</v>
      </c>
      <c r="AK45" s="22">
        <f t="shared" si="74"/>
        <v>89435.380000004545</v>
      </c>
      <c r="AL45" s="22">
        <f t="shared" si="74"/>
        <v>83825735.58999972</v>
      </c>
      <c r="AM45" s="22">
        <f t="shared" si="74"/>
        <v>404520222.89939982</v>
      </c>
    </row>
    <row r="46" spans="1:40" x14ac:dyDescent="0.3">
      <c r="AH46" s="9"/>
    </row>
    <row r="47" spans="1:40" ht="15" x14ac:dyDescent="0.3">
      <c r="A47" s="7" t="s">
        <v>60</v>
      </c>
      <c r="H47" s="3"/>
      <c r="K47" s="3"/>
      <c r="AH47" s="9"/>
    </row>
    <row r="48" spans="1:40" x14ac:dyDescent="0.3">
      <c r="A48" s="4" t="s">
        <v>75</v>
      </c>
      <c r="H48" s="2"/>
      <c r="AH48" s="2"/>
    </row>
    <row r="49" spans="1:8" ht="18" customHeight="1" x14ac:dyDescent="0.3">
      <c r="A49" s="34"/>
      <c r="H49" s="2"/>
    </row>
    <row r="50" spans="1:8" ht="14.4" customHeight="1" x14ac:dyDescent="0.3">
      <c r="H50" s="2"/>
    </row>
    <row r="51" spans="1:8" ht="21" customHeight="1" x14ac:dyDescent="0.3"/>
  </sheetData>
  <printOptions horizontalCentered="1"/>
  <pageMargins left="0.70866141732283472" right="0.70866141732283472" top="0.70866141732283472" bottom="0.70866141732283472" header="0.31496062992125984" footer="0.31496062992125984"/>
  <pageSetup scale="1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Sindy Patricia Rodríguez Obregón</cp:lastModifiedBy>
  <cp:lastPrinted>2018-02-07T20:49:55Z</cp:lastPrinted>
  <dcterms:created xsi:type="dcterms:W3CDTF">2016-01-21T19:36:10Z</dcterms:created>
  <dcterms:modified xsi:type="dcterms:W3CDTF">2018-02-07T20:50:45Z</dcterms:modified>
</cp:coreProperties>
</file>