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rodriguez\Documents\documents\Mis_Documentos\Sitio web\Pases a produccion\Estados Financieros\"/>
    </mc:Choice>
  </mc:AlternateContent>
  <bookViews>
    <workbookView xWindow="0" yWindow="0" windowWidth="5976" windowHeight="1932" tabRatio="606"/>
  </bookViews>
  <sheets>
    <sheet name="Estado de Resultado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2" l="1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C28" i="2"/>
  <c r="D28" i="2"/>
  <c r="E28" i="2"/>
  <c r="F28" i="2"/>
  <c r="F29" i="2" s="1"/>
  <c r="G28" i="2"/>
  <c r="H28" i="2"/>
  <c r="I28" i="2"/>
  <c r="J28" i="2"/>
  <c r="J29" i="2" s="1"/>
  <c r="K28" i="2"/>
  <c r="L28" i="2"/>
  <c r="M28" i="2"/>
  <c r="N28" i="2"/>
  <c r="N29" i="2" s="1"/>
  <c r="O28" i="2"/>
  <c r="P28" i="2"/>
  <c r="Q28" i="2"/>
  <c r="R28" i="2"/>
  <c r="R29" i="2" s="1"/>
  <c r="S28" i="2"/>
  <c r="T28" i="2"/>
  <c r="U28" i="2"/>
  <c r="V28" i="2"/>
  <c r="V29" i="2" s="1"/>
  <c r="W28" i="2"/>
  <c r="X28" i="2"/>
  <c r="Y28" i="2"/>
  <c r="Z28" i="2"/>
  <c r="Z29" i="2" s="1"/>
  <c r="AA28" i="2"/>
  <c r="AB28" i="2"/>
  <c r="AC28" i="2"/>
  <c r="AD28" i="2"/>
  <c r="AD29" i="2" s="1"/>
  <c r="AE28" i="2"/>
  <c r="AF28" i="2"/>
  <c r="AG28" i="2"/>
  <c r="AH28" i="2"/>
  <c r="AH29" i="2" s="1"/>
  <c r="AI28" i="2"/>
  <c r="AJ28" i="2"/>
  <c r="AK28" i="2"/>
  <c r="C29" i="2"/>
  <c r="D29" i="2"/>
  <c r="E29" i="2"/>
  <c r="G29" i="2"/>
  <c r="H29" i="2"/>
  <c r="I29" i="2"/>
  <c r="K29" i="2"/>
  <c r="L29" i="2"/>
  <c r="M29" i="2"/>
  <c r="O29" i="2"/>
  <c r="P29" i="2"/>
  <c r="Q29" i="2"/>
  <c r="S29" i="2"/>
  <c r="T29" i="2"/>
  <c r="U29" i="2"/>
  <c r="W29" i="2"/>
  <c r="X29" i="2"/>
  <c r="Y29" i="2"/>
  <c r="AA29" i="2"/>
  <c r="AB29" i="2"/>
  <c r="AC29" i="2"/>
  <c r="AE29" i="2"/>
  <c r="AF29" i="2"/>
  <c r="AG29" i="2"/>
  <c r="AI29" i="2"/>
  <c r="AJ29" i="2"/>
  <c r="AK2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B45" i="2" l="1"/>
  <c r="B43" i="2"/>
  <c r="B40" i="2"/>
  <c r="B36" i="2"/>
  <c r="B37" i="2"/>
  <c r="B33" i="2"/>
  <c r="B28" i="2" l="1"/>
  <c r="B29" i="2"/>
  <c r="B20" i="2"/>
  <c r="AL44" i="2" l="1"/>
  <c r="AL42" i="2"/>
  <c r="AL41" i="2"/>
  <c r="AL39" i="2"/>
  <c r="AL38" i="2"/>
  <c r="AL35" i="2"/>
  <c r="AL34" i="2"/>
  <c r="AL31" i="2"/>
  <c r="AL32" i="2"/>
  <c r="AL30" i="2"/>
  <c r="AL23" i="2"/>
  <c r="AL24" i="2"/>
  <c r="AL25" i="2"/>
  <c r="AL26" i="2"/>
  <c r="AL27" i="2"/>
  <c r="AL22" i="2"/>
  <c r="AL15" i="2"/>
  <c r="AL16" i="2"/>
  <c r="AL17" i="2"/>
  <c r="AL18" i="2"/>
  <c r="AL19" i="2"/>
  <c r="AL14" i="2"/>
  <c r="AL40" i="2" l="1"/>
  <c r="AL37" i="2"/>
  <c r="AL28" i="2"/>
  <c r="AL20" i="2"/>
  <c r="AL29" i="2" l="1"/>
  <c r="AL33" i="2" s="1"/>
  <c r="AL36" i="2" s="1"/>
  <c r="AL43" i="2" s="1"/>
  <c r="AL45" i="2" s="1"/>
</calcChain>
</file>

<file path=xl/sharedStrings.xml><?xml version="1.0" encoding="utf-8"?>
<sst xmlns="http://schemas.openxmlformats.org/spreadsheetml/2006/main" count="76" uniqueCount="75">
  <si>
    <t>Obligaciones financieras</t>
  </si>
  <si>
    <t>Cifras expresadas en Córdobas</t>
  </si>
  <si>
    <t>Ingresos financieros, por:</t>
  </si>
  <si>
    <t>Disponibilidades</t>
  </si>
  <si>
    <t>Inversiones negociables y a vencimiento</t>
  </si>
  <si>
    <t>Utilidad en venta de inversiones en valores</t>
  </si>
  <si>
    <t>Cartera de créditos</t>
  </si>
  <si>
    <t>Diferencia Cambiaria</t>
  </si>
  <si>
    <t>Otros ingresos</t>
  </si>
  <si>
    <t>Total ingresos financieros</t>
  </si>
  <si>
    <t>Gastos financieros, por:</t>
  </si>
  <si>
    <t>Obligaciones con instituciones financieras y otros financiamientos</t>
  </si>
  <si>
    <t>Pérdida en venta de inversiones en valores</t>
  </si>
  <si>
    <t>Deuda subordinada y obligaciones convertibles en acciones</t>
  </si>
  <si>
    <t>Otros gastos</t>
  </si>
  <si>
    <t>Total gastos financieros</t>
  </si>
  <si>
    <t>Margen financiero bruto</t>
  </si>
  <si>
    <t>Gasto por provisión por incobrabilidad de la cartera de créditos directos</t>
  </si>
  <si>
    <t>Ingresos por recuperación de la cartera de creditos directa saneada</t>
  </si>
  <si>
    <t>Gastos por deterioro de inversiones neto de ingresos por recuperaciones de inversiones saneadas</t>
  </si>
  <si>
    <t>Margen financiero neto</t>
  </si>
  <si>
    <t>Ingresos operativos diversos</t>
  </si>
  <si>
    <t>Gastos operativos diversos</t>
  </si>
  <si>
    <t>Resultado operativo bruto</t>
  </si>
  <si>
    <t>Participación en resultados de asociadas</t>
  </si>
  <si>
    <t>Utilidades en asociadas</t>
  </si>
  <si>
    <t>Pérdidas en asociadas</t>
  </si>
  <si>
    <t>Gastos de administración</t>
  </si>
  <si>
    <t>Gastos de administración y otros</t>
  </si>
  <si>
    <t>Gastos con personas vinculadas</t>
  </si>
  <si>
    <t>Resultado antes del impuesto a la renta</t>
  </si>
  <si>
    <t>Impuesto a la renta</t>
  </si>
  <si>
    <t>Resultado del ejercicio</t>
  </si>
  <si>
    <t>ACODEP</t>
  </si>
  <si>
    <t xml:space="preserve">ADIM </t>
  </si>
  <si>
    <t>AFODENIC</t>
  </si>
  <si>
    <t>ALDEA GLOBAL</t>
  </si>
  <si>
    <t>AMC Nicaragua S.A.</t>
  </si>
  <si>
    <t xml:space="preserve">ASODENIC </t>
  </si>
  <si>
    <t>CAFINSA</t>
  </si>
  <si>
    <t>CEPRODEL</t>
  </si>
  <si>
    <t xml:space="preserve">CONFIANSA </t>
  </si>
  <si>
    <t>CREDITODO S.A.</t>
  </si>
  <si>
    <t>FINDE</t>
  </si>
  <si>
    <t xml:space="preserve">FUDEMI </t>
  </si>
  <si>
    <t>FUNDACION FDL</t>
  </si>
  <si>
    <t xml:space="preserve">FUNDEMUJER </t>
  </si>
  <si>
    <t>FUNDENUSE S.A.</t>
  </si>
  <si>
    <t>GENTE MAS GENTE S.A.</t>
  </si>
  <si>
    <t>GMG SERVICIOS Nicaragua S.A.</t>
  </si>
  <si>
    <t>INSTACREDIT S.A.</t>
  </si>
  <si>
    <t>LEON 2000 IMF S.A.</t>
  </si>
  <si>
    <t xml:space="preserve">MI CREDITO S.A. </t>
  </si>
  <si>
    <t>OPORTUCREDIT S.A.</t>
  </si>
  <si>
    <t>PANA PANA</t>
  </si>
  <si>
    <t>PRESTANIC</t>
  </si>
  <si>
    <t>PRODESA CORP S.A.</t>
  </si>
  <si>
    <t>TOTAL</t>
  </si>
  <si>
    <t>TODAS LAS INSTITUCIONES</t>
  </si>
  <si>
    <r>
      <t xml:space="preserve">ESTADO DE RESULTADOS </t>
    </r>
    <r>
      <rPr>
        <b/>
        <vertAlign val="superscript"/>
        <sz val="11"/>
        <color indexed="62"/>
        <rFont val="Calibri"/>
        <family val="2"/>
      </rPr>
      <t>1</t>
    </r>
  </si>
  <si>
    <r>
      <rPr>
        <vertAlign val="superscript"/>
        <sz val="10"/>
        <color theme="4" tint="-0.499984740745262"/>
        <rFont val="Calibri"/>
        <family val="2"/>
      </rPr>
      <t>1</t>
    </r>
    <r>
      <rPr>
        <sz val="10"/>
        <color theme="4" tint="-0.499984740745262"/>
        <rFont val="Calibri"/>
        <family val="2"/>
      </rPr>
      <t xml:space="preserve"> Cifras No Auditadas (Saldos reportados por las Instituciones)</t>
    </r>
  </si>
  <si>
    <t>FUMDEC</t>
  </si>
  <si>
    <t>MERCAPITAL, S.A.</t>
  </si>
  <si>
    <t>FINANCIA IFIM, S.A.</t>
  </si>
  <si>
    <t>SOYAHORA, S.A.</t>
  </si>
  <si>
    <t>UNICOSERVI, S.A.</t>
  </si>
  <si>
    <t>CREDIEXPRESS, S.A.</t>
  </si>
  <si>
    <t>CREDIGLOBEX, S.A.</t>
  </si>
  <si>
    <t>SERFIDE S.A.</t>
  </si>
  <si>
    <t xml:space="preserve">SERFIGSA </t>
  </si>
  <si>
    <t>PROMUJER LLC Sucursal Nicaragua</t>
  </si>
  <si>
    <t>ACCIONA FINANCE S.A.</t>
  </si>
  <si>
    <t>CREDIFÁCIL</t>
  </si>
  <si>
    <t>ACUMULADO DEL 1RO DE ENERO AL 31 DE AGOSTO DE 2017</t>
  </si>
  <si>
    <t>Tipo de Cambio Oficial al 31/08/2017 es de C$ 30.2929 por US$1 dólar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</si>
</sst>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.00_);_(* \(#,##0.00\);_(* &quot;-&quot;??_);_(@_)"/>
    <numFmt numFmtId="166" formatCode="_(&quot;$&quot;* #,##0.00_);_(&quot;$&quot;* \(#,##0.00\);_(&quot;$&quot;* &quot;-&quot;??_);_(@_)"/>
    <numFmt numFmtId="167" formatCode="_([$€-2]* #,##0.00_);_([$€-2]* \(#,##0.00\);_([$€-2]* &quot;-&quot;??_)"/>
    <numFmt numFmtId="168" formatCode="_-* #,##0.00\ _€_-;\-* #,##0.00\ _€_-;_-* &quot;-&quot;??\ _€_-;_-@_-"/>
    <numFmt numFmtId="169" formatCode="_-* #,##0.00\ _C_$_-;\-* #,##0.00\ _C_$_-;_-* &quot;-&quot;??\ _C_$_-;_-@_-"/>
    <numFmt numFmtId="170" formatCode="_ * #,##0.00_ ;_ * \-#,##0.00_ ;_ * &quot;-&quot;??_ ;_ @_ "/>
    <numFmt numFmtId="171" formatCode="0.00_ "/>
  </numFmts>
  <fonts count="3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vertAlign val="superscript"/>
      <sz val="11"/>
      <color indexed="62"/>
      <name val="Calibri"/>
      <family val="2"/>
    </font>
    <font>
      <sz val="10"/>
      <color indexed="62"/>
      <name val="Calibri"/>
      <family val="2"/>
    </font>
    <font>
      <sz val="10"/>
      <color theme="4" tint="-0.499984740745262"/>
      <name val="Calibri"/>
      <family val="2"/>
    </font>
    <font>
      <vertAlign val="superscript"/>
      <sz val="10"/>
      <color theme="4" tint="-0.499984740745262"/>
      <name val="Calibri"/>
      <family val="2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4">
    <xf numFmtId="0" fontId="0" fillId="0" borderId="0"/>
    <xf numFmtId="9" fontId="5" fillId="0" borderId="0" applyFont="0" applyFill="0" applyBorder="0" applyAlignment="0" applyProtection="0"/>
    <xf numFmtId="0" fontId="11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4" fillId="0" borderId="0">
      <alignment vertical="top"/>
    </xf>
    <xf numFmtId="43" fontId="5" fillId="0" borderId="0" applyFont="0" applyFill="0" applyBorder="0" applyAlignment="0" applyProtection="0"/>
    <xf numFmtId="0" fontId="13" fillId="0" borderId="0"/>
    <xf numFmtId="164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" fillId="0" borderId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3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4" fillId="0" borderId="0">
      <alignment vertical="top"/>
    </xf>
    <xf numFmtId="0" fontId="13" fillId="0" borderId="0"/>
    <xf numFmtId="0" fontId="12" fillId="0" borderId="1" applyNumberFormat="0" applyFill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43" fontId="13" fillId="0" borderId="0" applyFont="0" applyFill="0" applyBorder="0" applyAlignment="0" applyProtection="0"/>
    <xf numFmtId="0" fontId="1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16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>
      <alignment vertical="top"/>
    </xf>
    <xf numFmtId="0" fontId="5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5" fillId="0" borderId="0"/>
    <xf numFmtId="0" fontId="5" fillId="0" borderId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5" fillId="0" borderId="0"/>
    <xf numFmtId="170" fontId="13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0" borderId="0"/>
    <xf numFmtId="0" fontId="5" fillId="0" borderId="0"/>
    <xf numFmtId="0" fontId="16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7" fillId="0" borderId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9" fillId="9" borderId="0" applyNumberFormat="0" applyBorder="0" applyAlignment="0" applyProtection="0"/>
    <xf numFmtId="0" fontId="20" fillId="21" borderId="2" applyNumberFormat="0" applyAlignment="0" applyProtection="0"/>
    <xf numFmtId="0" fontId="21" fillId="22" borderId="3" applyNumberFormat="0" applyAlignment="0" applyProtection="0"/>
    <xf numFmtId="0" fontId="22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6" borderId="0" applyNumberFormat="0" applyBorder="0" applyAlignment="0" applyProtection="0"/>
    <xf numFmtId="0" fontId="24" fillId="12" borderId="2" applyNumberFormat="0" applyAlignment="0" applyProtection="0"/>
    <xf numFmtId="0" fontId="25" fillId="8" borderId="0" applyNumberFormat="0" applyBorder="0" applyAlignment="0" applyProtection="0"/>
    <xf numFmtId="0" fontId="26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28" borderId="5" applyNumberFormat="0" applyFont="0" applyAlignment="0" applyProtection="0"/>
    <xf numFmtId="9" fontId="13" fillId="0" borderId="0" applyFont="0" applyFill="0" applyBorder="0" applyAlignment="0" applyProtection="0"/>
    <xf numFmtId="0" fontId="27" fillId="21" borderId="6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23" fillId="0" borderId="9" applyNumberFormat="0" applyFill="0" applyAlignment="0" applyProtection="0"/>
    <xf numFmtId="0" fontId="33" fillId="0" borderId="10" applyNumberFormat="0" applyFill="0" applyAlignment="0" applyProtection="0"/>
  </cellStyleXfs>
  <cellXfs count="33">
    <xf numFmtId="0" fontId="0" fillId="0" borderId="0" xfId="0"/>
    <xf numFmtId="0" fontId="3" fillId="6" borderId="0" xfId="0" applyFont="1" applyFill="1"/>
    <xf numFmtId="4" fontId="0" fillId="0" borderId="0" xfId="0" applyNumberFormat="1"/>
    <xf numFmtId="39" fontId="0" fillId="0" borderId="0" xfId="0" applyNumberFormat="1"/>
    <xf numFmtId="0" fontId="4" fillId="6" borderId="0" xfId="0" applyFont="1" applyFill="1" applyAlignment="1">
      <alignment wrapText="1"/>
    </xf>
    <xf numFmtId="9" fontId="0" fillId="0" borderId="0" xfId="1" applyFont="1"/>
    <xf numFmtId="10" fontId="0" fillId="0" borderId="0" xfId="1" applyNumberFormat="1" applyFont="1"/>
    <xf numFmtId="0" fontId="6" fillId="6" borderId="0" xfId="0" applyFont="1" applyFill="1"/>
    <xf numFmtId="0" fontId="8" fillId="6" borderId="0" xfId="0" applyFont="1" applyFill="1"/>
    <xf numFmtId="0" fontId="9" fillId="6" borderId="0" xfId="0" applyFont="1" applyFill="1"/>
    <xf numFmtId="4" fontId="0" fillId="0" borderId="0" xfId="0" applyNumberFormat="1" applyBorder="1" applyAlignment="1">
      <alignment horizontal="right"/>
    </xf>
    <xf numFmtId="4" fontId="2" fillId="0" borderId="0" xfId="0" applyNumberFormat="1" applyFont="1"/>
    <xf numFmtId="164" fontId="0" fillId="0" borderId="0" xfId="4" applyFont="1"/>
    <xf numFmtId="0" fontId="0" fillId="0" borderId="0" xfId="0"/>
    <xf numFmtId="0" fontId="0" fillId="0" borderId="0" xfId="0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164" fontId="1" fillId="2" borderId="11" xfId="4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39" fontId="0" fillId="0" borderId="11" xfId="0" applyNumberFormat="1" applyFont="1" applyBorder="1" applyAlignment="1">
      <alignment horizontal="right"/>
    </xf>
    <xf numFmtId="0" fontId="1" fillId="4" borderId="11" xfId="0" applyFont="1" applyFill="1" applyBorder="1" applyAlignment="1">
      <alignment horizontal="left"/>
    </xf>
    <xf numFmtId="39" fontId="1" fillId="4" borderId="11" xfId="0" applyNumberFormat="1" applyFont="1" applyFill="1" applyBorder="1" applyAlignment="1">
      <alignment horizontal="right"/>
    </xf>
    <xf numFmtId="0" fontId="2" fillId="5" borderId="11" xfId="0" applyFont="1" applyFill="1" applyBorder="1" applyAlignment="1">
      <alignment horizontal="left"/>
    </xf>
    <xf numFmtId="39" fontId="2" fillId="0" borderId="11" xfId="0" applyNumberFormat="1" applyFont="1" applyFill="1" applyBorder="1" applyAlignment="1"/>
    <xf numFmtId="2" fontId="1" fillId="4" borderId="11" xfId="0" applyNumberFormat="1" applyFont="1" applyFill="1" applyBorder="1" applyAlignment="1">
      <alignment horizontal="left"/>
    </xf>
    <xf numFmtId="4" fontId="1" fillId="4" borderId="11" xfId="0" applyNumberFormat="1" applyFont="1" applyFill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/>
    <xf numFmtId="39" fontId="0" fillId="0" borderId="11" xfId="0" applyNumberFormat="1" applyFont="1" applyBorder="1" applyAlignment="1"/>
    <xf numFmtId="39" fontId="0" fillId="0" borderId="11" xfId="0" applyNumberFormat="1" applyFont="1" applyFill="1" applyBorder="1" applyAlignment="1">
      <alignment horizontal="right"/>
    </xf>
    <xf numFmtId="39" fontId="0" fillId="0" borderId="11" xfId="0" applyNumberFormat="1" applyFont="1" applyFill="1" applyBorder="1" applyAlignment="1"/>
    <xf numFmtId="39" fontId="0" fillId="0" borderId="11" xfId="0" applyNumberFormat="1" applyFont="1" applyBorder="1"/>
  </cellXfs>
  <cellStyles count="134">
    <cellStyle name="20% - Énfasis1 2" xfId="82"/>
    <cellStyle name="20% - Énfasis2 2" xfId="83"/>
    <cellStyle name="20% - Énfasis3 2" xfId="84"/>
    <cellStyle name="20% - Énfasis4 2" xfId="85"/>
    <cellStyle name="20% - Énfasis5 2" xfId="86"/>
    <cellStyle name="20% - Énfasis6 2" xfId="87"/>
    <cellStyle name="40% - Énfasis1 2" xfId="88"/>
    <cellStyle name="40% - Énfasis2 2" xfId="89"/>
    <cellStyle name="40% - Énfasis3 2" xfId="90"/>
    <cellStyle name="40% - Énfasis4 2" xfId="91"/>
    <cellStyle name="40% - Énfasis5 2" xfId="92"/>
    <cellStyle name="40% - Énfasis6 2" xfId="93"/>
    <cellStyle name="60% - Énfasis1 2" xfId="94"/>
    <cellStyle name="60% - Énfasis2 2" xfId="95"/>
    <cellStyle name="60% - Énfasis3 2" xfId="96"/>
    <cellStyle name="60% - Énfasis4 2" xfId="97"/>
    <cellStyle name="60% - Énfasis5 2" xfId="98"/>
    <cellStyle name="60% - Énfasis6 2" xfId="99"/>
    <cellStyle name="Buena 2" xfId="100"/>
    <cellStyle name="Cálculo 2" xfId="101"/>
    <cellStyle name="Celda de comprobación 2" xfId="102"/>
    <cellStyle name="Celda vinculada 2" xfId="103"/>
    <cellStyle name="Comma 2 3" xfId="35"/>
    <cellStyle name="Comma 4" xfId="34"/>
    <cellStyle name="Encabezado 1 2" xfId="20"/>
    <cellStyle name="Encabezado 1 3" xfId="31"/>
    <cellStyle name="Encabezado 4 2" xfId="104"/>
    <cellStyle name="Énfasis1 2" xfId="105"/>
    <cellStyle name="Énfasis2 2" xfId="106"/>
    <cellStyle name="Énfasis3 2" xfId="107"/>
    <cellStyle name="Énfasis4 2" xfId="108"/>
    <cellStyle name="Énfasis5 2" xfId="109"/>
    <cellStyle name="Énfasis6 2" xfId="110"/>
    <cellStyle name="Entrada 2" xfId="111"/>
    <cellStyle name="Euro" xfId="6"/>
    <cellStyle name="Incorrecto 2" xfId="112"/>
    <cellStyle name="Millares" xfId="4" builtinId="3"/>
    <cellStyle name="Millares 10 13" xfId="67"/>
    <cellStyle name="Millares 10 13 2" xfId="61"/>
    <cellStyle name="Millares 10 2" xfId="79"/>
    <cellStyle name="Millares 10 2 11" xfId="65"/>
    <cellStyle name="Millares 15 2 2" xfId="57"/>
    <cellStyle name="Millares 2" xfId="3"/>
    <cellStyle name="Millares 2 10" xfId="32"/>
    <cellStyle name="Millares 2 10 8" xfId="63"/>
    <cellStyle name="Millares 2 14 3" xfId="77"/>
    <cellStyle name="Millares 2 2" xfId="17"/>
    <cellStyle name="Millares 2 2 2 4 2" xfId="74"/>
    <cellStyle name="Millares 2 3" xfId="33"/>
    <cellStyle name="Millares 2 4" xfId="39"/>
    <cellStyle name="Millares 2 5" xfId="42"/>
    <cellStyle name="Millares 2 6" xfId="54"/>
    <cellStyle name="Millares 3" xfId="8"/>
    <cellStyle name="Millares 3 2" xfId="12"/>
    <cellStyle name="Millares 3 2 2" xfId="37"/>
    <cellStyle name="Millares 3 3" xfId="52"/>
    <cellStyle name="Millares 39" xfId="53"/>
    <cellStyle name="Millares 4" xfId="23"/>
    <cellStyle name="Millares 5" xfId="27"/>
    <cellStyle name="Millares 5 15" xfId="62"/>
    <cellStyle name="Millares 5 2" xfId="80"/>
    <cellStyle name="Millares 5 2 15" xfId="76"/>
    <cellStyle name="Millares 6" xfId="11"/>
    <cellStyle name="Millares 7" xfId="10"/>
    <cellStyle name="Millares 9" xfId="38"/>
    <cellStyle name="Moneda 4" xfId="16"/>
    <cellStyle name="Neutral 2" xfId="113"/>
    <cellStyle name="Normal" xfId="0" builtinId="0"/>
    <cellStyle name="Normal 10" xfId="30"/>
    <cellStyle name="Normal 10 12" xfId="58"/>
    <cellStyle name="Normal 10 6" xfId="78"/>
    <cellStyle name="Normal 11" xfId="114"/>
    <cellStyle name="Normal 11 17" xfId="70"/>
    <cellStyle name="Normal 11 9" xfId="66"/>
    <cellStyle name="Normal 12 2" xfId="115"/>
    <cellStyle name="Normal 15" xfId="14"/>
    <cellStyle name="Normal 154" xfId="59"/>
    <cellStyle name="Normal 16" xfId="116"/>
    <cellStyle name="Normal 17 2 10" xfId="56"/>
    <cellStyle name="Normal 17 2 2" xfId="75"/>
    <cellStyle name="Normal 17 2 2 6" xfId="64"/>
    <cellStyle name="Normal 17 2 2 6 2" xfId="73"/>
    <cellStyle name="Normal 198" xfId="71"/>
    <cellStyle name="Normal 2" xfId="2"/>
    <cellStyle name="Normal 2 2" xfId="7"/>
    <cellStyle name="Normal 2 2 2" xfId="43"/>
    <cellStyle name="Normal 2 2 3" xfId="117"/>
    <cellStyle name="Normal 2 3" xfId="81"/>
    <cellStyle name="Normal 2 5 10" xfId="68"/>
    <cellStyle name="Normal 2 5 2 13" xfId="69"/>
    <cellStyle name="Normal 2_BalanzaCrediglobex" xfId="29"/>
    <cellStyle name="Normal 3" xfId="15"/>
    <cellStyle name="Normal 3 2" xfId="44"/>
    <cellStyle name="Normal 3 2 2" xfId="119"/>
    <cellStyle name="Normal 3 3" xfId="118"/>
    <cellStyle name="Normal 3 7" xfId="60"/>
    <cellStyle name="Normal 3_SIG_A_Resumen 2" xfId="5"/>
    <cellStyle name="Normal 4" xfId="19"/>
    <cellStyle name="Normal 4 2" xfId="24"/>
    <cellStyle name="Normal 4 3" xfId="45"/>
    <cellStyle name="Normal 5" xfId="25"/>
    <cellStyle name="Normal 5 2" xfId="51"/>
    <cellStyle name="Normal 5 3" xfId="40"/>
    <cellStyle name="Normal 5 4" xfId="55"/>
    <cellStyle name="Normal 57" xfId="72"/>
    <cellStyle name="Normal 6" xfId="22"/>
    <cellStyle name="Normal 6 2" xfId="46"/>
    <cellStyle name="Normal 67" xfId="120"/>
    <cellStyle name="Normal 7" xfId="26"/>
    <cellStyle name="Normal 7 2" xfId="47"/>
    <cellStyle name="Normal 8" xfId="28"/>
    <cellStyle name="Normal 8 2" xfId="48"/>
    <cellStyle name="Normal 8 3" xfId="50"/>
    <cellStyle name="Normal 8 4" xfId="41"/>
    <cellStyle name="Normal 80" xfId="121"/>
    <cellStyle name="Normal 9" xfId="9"/>
    <cellStyle name="Normal 9 2" xfId="36"/>
    <cellStyle name="Normal 9 3" xfId="49"/>
    <cellStyle name="Normal 91" xfId="122"/>
    <cellStyle name="Normal 96" xfId="123"/>
    <cellStyle name="Notas 2" xfId="124"/>
    <cellStyle name="Porcentaje" xfId="1" builtinId="5"/>
    <cellStyle name="Porcentaje 2" xfId="13"/>
    <cellStyle name="Porcentaje 2 2" xfId="125"/>
    <cellStyle name="Porcentual 2" xfId="18"/>
    <cellStyle name="Salida 2" xfId="126"/>
    <cellStyle name="Texto de advertencia 2" xfId="127"/>
    <cellStyle name="Texto explicativo 2" xfId="128"/>
    <cellStyle name="Título 1 2" xfId="21"/>
    <cellStyle name="Título 1 2 2" xfId="130"/>
    <cellStyle name="Título 2 2" xfId="131"/>
    <cellStyle name="Título 3 2" xfId="132"/>
    <cellStyle name="Título 4" xfId="129"/>
    <cellStyle name="Total 2" xfId="133"/>
  </cellStyles>
  <dxfs count="0"/>
  <tableStyles count="0" defaultTableStyle="TableStyleMedium2" defaultPivotStyle="PivotStyleLight16"/>
  <colors>
    <mruColors>
      <color rgb="FF2631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5</xdr:row>
      <xdr:rowOff>14064</xdr:rowOff>
    </xdr:to>
    <xdr:pic>
      <xdr:nvPicPr>
        <xdr:cNvPr id="2" name="Imagen 1" descr="CONAM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7675" cy="928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5:AM51"/>
  <sheetViews>
    <sheetView tabSelected="1" zoomScale="82" zoomScaleNormal="82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8" sqref="B18"/>
    </sheetView>
  </sheetViews>
  <sheetFormatPr baseColWidth="10" defaultRowHeight="14.4" x14ac:dyDescent="0.3"/>
  <cols>
    <col min="1" max="1" width="65.33203125" customWidth="1"/>
    <col min="2" max="2" width="19.44140625" customWidth="1"/>
    <col min="3" max="3" width="16.33203125" customWidth="1"/>
    <col min="4" max="4" width="14" customWidth="1"/>
    <col min="5" max="5" width="14.44140625" customWidth="1"/>
    <col min="6" max="6" width="15.88671875" customWidth="1"/>
    <col min="7" max="7" width="14" customWidth="1"/>
    <col min="8" max="8" width="14.6640625" customWidth="1"/>
    <col min="9" max="9" width="15.6640625" customWidth="1"/>
    <col min="10" max="10" width="13.5546875" customWidth="1"/>
    <col min="11" max="11" width="13.33203125" customWidth="1"/>
    <col min="12" max="12" width="17.88671875" customWidth="1"/>
    <col min="13" max="13" width="15.33203125" style="13" customWidth="1"/>
    <col min="14" max="14" width="17" customWidth="1"/>
    <col min="15" max="15" width="16.6640625" customWidth="1"/>
    <col min="16" max="16" width="14.6640625" customWidth="1"/>
    <col min="17" max="17" width="15.88671875" customWidth="1"/>
    <col min="18" max="19" width="13.33203125" customWidth="1"/>
    <col min="20" max="20" width="14.5546875" customWidth="1"/>
    <col min="21" max="21" width="14.33203125" customWidth="1"/>
    <col min="22" max="22" width="15.6640625" customWidth="1"/>
    <col min="23" max="23" width="18.109375" customWidth="1"/>
    <col min="24" max="24" width="16.33203125" customWidth="1"/>
    <col min="25" max="25" width="14.88671875" customWidth="1"/>
    <col min="26" max="26" width="13.44140625" customWidth="1"/>
    <col min="27" max="27" width="16.33203125" customWidth="1"/>
    <col min="28" max="28" width="15.5546875" customWidth="1"/>
    <col min="29" max="29" width="15.109375" customWidth="1"/>
    <col min="30" max="30" width="14.33203125" customWidth="1"/>
    <col min="31" max="31" width="15" customWidth="1"/>
    <col min="32" max="32" width="15.33203125" customWidth="1"/>
    <col min="33" max="33" width="17.6640625" customWidth="1"/>
    <col min="34" max="34" width="14.33203125" customWidth="1"/>
    <col min="35" max="36" width="15.6640625" customWidth="1"/>
    <col min="37" max="37" width="16.33203125" customWidth="1"/>
    <col min="38" max="38" width="15.88671875" customWidth="1"/>
    <col min="39" max="39" width="14" customWidth="1"/>
  </cols>
  <sheetData>
    <row r="5" spans="1:38" x14ac:dyDescent="0.3">
      <c r="AL5" s="5"/>
    </row>
    <row r="6" spans="1:38" x14ac:dyDescent="0.3">
      <c r="AJ6" s="6"/>
    </row>
    <row r="7" spans="1:38" x14ac:dyDescent="0.3">
      <c r="A7" s="1" t="s">
        <v>58</v>
      </c>
      <c r="B7" s="1"/>
      <c r="G7" s="12"/>
      <c r="T7" s="3"/>
    </row>
    <row r="8" spans="1:38" ht="22.8" customHeight="1" x14ac:dyDescent="0.3">
      <c r="A8" s="7" t="s">
        <v>59</v>
      </c>
      <c r="B8" s="7"/>
    </row>
    <row r="9" spans="1:38" ht="22.2" customHeight="1" x14ac:dyDescent="0.3">
      <c r="A9" s="1" t="s">
        <v>73</v>
      </c>
      <c r="B9" s="1"/>
      <c r="D9" s="13"/>
      <c r="I9" s="13"/>
      <c r="U9" s="13"/>
      <c r="AH9" s="3"/>
    </row>
    <row r="10" spans="1:38" x14ac:dyDescent="0.3">
      <c r="A10" s="1" t="s">
        <v>1</v>
      </c>
      <c r="B10" s="1"/>
      <c r="E10" s="13"/>
      <c r="G10" s="13"/>
      <c r="K10" s="13"/>
      <c r="Z10" s="13"/>
      <c r="AD10" s="13"/>
      <c r="AE10" s="13"/>
    </row>
    <row r="11" spans="1:38" x14ac:dyDescent="0.3">
      <c r="A11" s="1"/>
      <c r="B11" s="1"/>
    </row>
    <row r="12" spans="1:38" s="14" customFormat="1" ht="33" customHeight="1" x14ac:dyDescent="0.3">
      <c r="A12" s="15"/>
      <c r="B12" s="16" t="s">
        <v>71</v>
      </c>
      <c r="C12" s="15" t="s">
        <v>33</v>
      </c>
      <c r="D12" s="15" t="s">
        <v>34</v>
      </c>
      <c r="E12" s="15" t="s">
        <v>35</v>
      </c>
      <c r="F12" s="17" t="s">
        <v>36</v>
      </c>
      <c r="G12" s="17" t="s">
        <v>37</v>
      </c>
      <c r="H12" s="15" t="s">
        <v>38</v>
      </c>
      <c r="I12" s="15" t="s">
        <v>39</v>
      </c>
      <c r="J12" s="15" t="s">
        <v>40</v>
      </c>
      <c r="K12" s="15" t="s">
        <v>41</v>
      </c>
      <c r="L12" s="15" t="s">
        <v>66</v>
      </c>
      <c r="M12" s="15" t="s">
        <v>72</v>
      </c>
      <c r="N12" s="15" t="s">
        <v>67</v>
      </c>
      <c r="O12" s="17" t="s">
        <v>42</v>
      </c>
      <c r="P12" s="17" t="s">
        <v>63</v>
      </c>
      <c r="Q12" s="15" t="s">
        <v>43</v>
      </c>
      <c r="R12" s="15" t="s">
        <v>44</v>
      </c>
      <c r="S12" s="17" t="s">
        <v>61</v>
      </c>
      <c r="T12" s="17" t="s">
        <v>45</v>
      </c>
      <c r="U12" s="15" t="s">
        <v>46</v>
      </c>
      <c r="V12" s="17" t="s">
        <v>47</v>
      </c>
      <c r="W12" s="17" t="s">
        <v>48</v>
      </c>
      <c r="X12" s="17" t="s">
        <v>49</v>
      </c>
      <c r="Y12" s="17" t="s">
        <v>50</v>
      </c>
      <c r="Z12" s="17" t="s">
        <v>51</v>
      </c>
      <c r="AA12" s="17" t="s">
        <v>62</v>
      </c>
      <c r="AB12" s="17" t="s">
        <v>52</v>
      </c>
      <c r="AC12" s="17" t="s">
        <v>53</v>
      </c>
      <c r="AD12" s="15" t="s">
        <v>54</v>
      </c>
      <c r="AE12" s="15" t="s">
        <v>55</v>
      </c>
      <c r="AF12" s="17" t="s">
        <v>56</v>
      </c>
      <c r="AG12" s="17" t="s">
        <v>70</v>
      </c>
      <c r="AH12" s="17" t="s">
        <v>68</v>
      </c>
      <c r="AI12" s="15" t="s">
        <v>69</v>
      </c>
      <c r="AJ12" s="15" t="s">
        <v>64</v>
      </c>
      <c r="AK12" s="15" t="s">
        <v>65</v>
      </c>
      <c r="AL12" s="15" t="s">
        <v>57</v>
      </c>
    </row>
    <row r="13" spans="1:38" ht="18" customHeight="1" x14ac:dyDescent="0.3">
      <c r="A13" s="18" t="s">
        <v>2</v>
      </c>
      <c r="B13" s="19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</row>
    <row r="14" spans="1:38" ht="18" customHeight="1" x14ac:dyDescent="0.3">
      <c r="A14" s="27" t="s">
        <v>3</v>
      </c>
      <c r="B14" s="20">
        <v>0</v>
      </c>
      <c r="C14" s="20">
        <v>1326.62</v>
      </c>
      <c r="D14" s="20">
        <v>12517.99</v>
      </c>
      <c r="E14" s="20">
        <v>17883.32</v>
      </c>
      <c r="F14" s="20">
        <v>123457.48</v>
      </c>
      <c r="G14" s="20">
        <v>6548.58</v>
      </c>
      <c r="H14" s="20">
        <v>30699.11</v>
      </c>
      <c r="I14" s="20">
        <v>2446.4</v>
      </c>
      <c r="J14" s="20">
        <v>7665.0599999999995</v>
      </c>
      <c r="K14" s="20">
        <v>23852.71</v>
      </c>
      <c r="L14" s="20">
        <v>0</v>
      </c>
      <c r="M14" s="20">
        <v>0</v>
      </c>
      <c r="N14" s="29">
        <v>0</v>
      </c>
      <c r="O14" s="29">
        <v>714.95</v>
      </c>
      <c r="P14" s="29">
        <v>0</v>
      </c>
      <c r="Q14" s="20">
        <v>11712.46</v>
      </c>
      <c r="R14" s="29">
        <v>16176.14</v>
      </c>
      <c r="S14" s="29">
        <v>4759.97</v>
      </c>
      <c r="T14" s="20">
        <v>707419.5</v>
      </c>
      <c r="U14" s="20">
        <v>14161.34</v>
      </c>
      <c r="V14" s="20">
        <v>258685.24</v>
      </c>
      <c r="W14" s="20">
        <v>114130.72</v>
      </c>
      <c r="X14" s="20">
        <v>223904.81</v>
      </c>
      <c r="Y14" s="20">
        <v>67711.8</v>
      </c>
      <c r="Z14" s="20">
        <v>0</v>
      </c>
      <c r="AA14" s="20">
        <v>0</v>
      </c>
      <c r="AB14" s="20">
        <v>334782.17</v>
      </c>
      <c r="AC14" s="29">
        <v>0</v>
      </c>
      <c r="AD14" s="20">
        <v>99832.99</v>
      </c>
      <c r="AE14" s="20">
        <v>0</v>
      </c>
      <c r="AF14" s="20">
        <v>214017.23</v>
      </c>
      <c r="AG14" s="20">
        <v>691185</v>
      </c>
      <c r="AH14" s="20">
        <v>6045.59</v>
      </c>
      <c r="AI14" s="20">
        <v>219089.85</v>
      </c>
      <c r="AJ14" s="29">
        <v>8394.68</v>
      </c>
      <c r="AK14" s="20">
        <v>0</v>
      </c>
      <c r="AL14" s="20">
        <f>+SUM(B14:AK14)</f>
        <v>3219121.71</v>
      </c>
    </row>
    <row r="15" spans="1:38" ht="18" customHeight="1" x14ac:dyDescent="0.3">
      <c r="A15" s="27" t="s">
        <v>4</v>
      </c>
      <c r="B15" s="20">
        <v>0</v>
      </c>
      <c r="C15" s="20">
        <v>6342.89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294893.02</v>
      </c>
      <c r="K15" s="20">
        <v>0</v>
      </c>
      <c r="L15" s="20">
        <v>0</v>
      </c>
      <c r="M15" s="20">
        <v>0</v>
      </c>
      <c r="N15" s="29">
        <v>0</v>
      </c>
      <c r="O15" s="29">
        <v>0</v>
      </c>
      <c r="P15" s="29">
        <v>0</v>
      </c>
      <c r="Q15" s="20">
        <v>0</v>
      </c>
      <c r="R15" s="29">
        <v>0</v>
      </c>
      <c r="S15" s="29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9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966652.31</v>
      </c>
      <c r="AJ15" s="29">
        <v>0</v>
      </c>
      <c r="AK15" s="20">
        <v>0</v>
      </c>
      <c r="AL15" s="20">
        <f t="shared" ref="AL15:AL19" si="0">+SUM(B15:AK15)</f>
        <v>1267888.2200000002</v>
      </c>
    </row>
    <row r="16" spans="1:38" ht="18" customHeight="1" x14ac:dyDescent="0.3">
      <c r="A16" s="27" t="s">
        <v>5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9">
        <v>0</v>
      </c>
      <c r="O16" s="29">
        <v>0</v>
      </c>
      <c r="P16" s="29">
        <v>0</v>
      </c>
      <c r="Q16" s="20">
        <v>0</v>
      </c>
      <c r="R16" s="29">
        <v>0</v>
      </c>
      <c r="S16" s="29">
        <v>0</v>
      </c>
      <c r="T16" s="20">
        <v>6070688.2599999998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9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9">
        <v>0</v>
      </c>
      <c r="AK16" s="20">
        <v>0</v>
      </c>
      <c r="AL16" s="20">
        <f t="shared" si="0"/>
        <v>6070688.2599999998</v>
      </c>
    </row>
    <row r="17" spans="1:39" ht="18" customHeight="1" x14ac:dyDescent="0.3">
      <c r="A17" s="27" t="s">
        <v>6</v>
      </c>
      <c r="B17" s="20">
        <v>8155323.79</v>
      </c>
      <c r="C17" s="20">
        <v>20637741</v>
      </c>
      <c r="D17" s="20">
        <v>18516438.449999999</v>
      </c>
      <c r="E17" s="20">
        <v>9889686.8200000003</v>
      </c>
      <c r="F17" s="20">
        <v>19704213.140000001</v>
      </c>
      <c r="G17" s="20">
        <v>13420112.99</v>
      </c>
      <c r="H17" s="20">
        <v>43972824.759999998</v>
      </c>
      <c r="I17" s="20">
        <v>4733693.29</v>
      </c>
      <c r="J17" s="20">
        <v>5943450.6400000006</v>
      </c>
      <c r="K17" s="20">
        <v>36332402.899999999</v>
      </c>
      <c r="L17" s="20">
        <v>257197907.94999999</v>
      </c>
      <c r="M17" s="20">
        <v>130617380.33</v>
      </c>
      <c r="N17" s="29">
        <v>34072697.280000001</v>
      </c>
      <c r="O17" s="29">
        <v>2850375.42</v>
      </c>
      <c r="P17" s="29">
        <v>6900676.459999999</v>
      </c>
      <c r="Q17" s="20">
        <v>18369145.559999999</v>
      </c>
      <c r="R17" s="29">
        <v>22444118.84</v>
      </c>
      <c r="S17" s="29">
        <v>3434595.65</v>
      </c>
      <c r="T17" s="20">
        <v>121312453.80999999</v>
      </c>
      <c r="U17" s="20">
        <v>4187612.45</v>
      </c>
      <c r="V17" s="20">
        <v>149059602.25999999</v>
      </c>
      <c r="W17" s="20">
        <v>302611816.21999997</v>
      </c>
      <c r="X17" s="20">
        <v>713654202.44000006</v>
      </c>
      <c r="Y17" s="20">
        <v>388040800.18000001</v>
      </c>
      <c r="Z17" s="20">
        <v>15189912.41</v>
      </c>
      <c r="AA17" s="20">
        <v>22048382.070000004</v>
      </c>
      <c r="AB17" s="20">
        <v>95395998.359999999</v>
      </c>
      <c r="AC17" s="29">
        <v>32877981.349999998</v>
      </c>
      <c r="AD17" s="20">
        <v>15760699.66</v>
      </c>
      <c r="AE17" s="20">
        <v>270680.69</v>
      </c>
      <c r="AF17" s="20">
        <v>118877928.02</v>
      </c>
      <c r="AG17" s="20">
        <v>259953655.38</v>
      </c>
      <c r="AH17" s="20">
        <v>7126794.1299999999</v>
      </c>
      <c r="AI17" s="20">
        <v>80254462.920000002</v>
      </c>
      <c r="AJ17" s="29">
        <v>7172731.7299999995</v>
      </c>
      <c r="AK17" s="20">
        <v>656200608.06999993</v>
      </c>
      <c r="AL17" s="20">
        <f t="shared" si="0"/>
        <v>3647189107.4200001</v>
      </c>
    </row>
    <row r="18" spans="1:39" ht="18" customHeight="1" x14ac:dyDescent="0.3">
      <c r="A18" s="27" t="s">
        <v>7</v>
      </c>
      <c r="B18" s="20">
        <v>1709235.4</v>
      </c>
      <c r="C18" s="20">
        <v>7900674.3099999996</v>
      </c>
      <c r="D18" s="20">
        <v>1522851.96</v>
      </c>
      <c r="E18" s="30">
        <v>1364334.66</v>
      </c>
      <c r="F18" s="20">
        <v>13135117.970000001</v>
      </c>
      <c r="G18" s="30">
        <v>1725037.66</v>
      </c>
      <c r="H18" s="20">
        <v>214522.02</v>
      </c>
      <c r="I18" s="20">
        <v>336367.24</v>
      </c>
      <c r="J18" s="20">
        <v>1221040.8500000001</v>
      </c>
      <c r="K18" s="20">
        <v>2811000.01</v>
      </c>
      <c r="L18" s="20">
        <v>499215.47000000003</v>
      </c>
      <c r="M18" s="20">
        <v>231166.08000000002</v>
      </c>
      <c r="N18" s="29">
        <v>107483.84</v>
      </c>
      <c r="O18" s="29">
        <v>569783.39</v>
      </c>
      <c r="P18" s="29">
        <v>1676576.54</v>
      </c>
      <c r="Q18" s="20">
        <v>3428711.21</v>
      </c>
      <c r="R18" s="29">
        <v>2902387.66</v>
      </c>
      <c r="S18" s="29">
        <v>444045.99</v>
      </c>
      <c r="T18" s="20">
        <v>39033057.119999997</v>
      </c>
      <c r="U18" s="20">
        <v>464815.19</v>
      </c>
      <c r="V18" s="20">
        <v>22893948.25</v>
      </c>
      <c r="W18" s="20">
        <v>19575273.970000003</v>
      </c>
      <c r="X18" s="20">
        <v>0</v>
      </c>
      <c r="Y18" s="20">
        <v>763819.01</v>
      </c>
      <c r="Z18" s="20">
        <v>1830298.19</v>
      </c>
      <c r="AA18" s="30">
        <v>9994534.5500000026</v>
      </c>
      <c r="AB18" s="20">
        <v>16254426.449999999</v>
      </c>
      <c r="AC18" s="29">
        <v>32538.629999999997</v>
      </c>
      <c r="AD18" s="20">
        <v>2336547.71</v>
      </c>
      <c r="AE18" s="20">
        <v>1587.95</v>
      </c>
      <c r="AF18" s="20">
        <v>24530811.370000001</v>
      </c>
      <c r="AG18" s="20">
        <v>25042560.370000001</v>
      </c>
      <c r="AH18" s="20">
        <v>673781.95</v>
      </c>
      <c r="AI18" s="20">
        <v>12968877.52</v>
      </c>
      <c r="AJ18" s="29">
        <v>598875.81999999995</v>
      </c>
      <c r="AK18" s="20">
        <v>2604187.6600000006</v>
      </c>
      <c r="AL18" s="20">
        <f t="shared" si="0"/>
        <v>221399493.96999997</v>
      </c>
    </row>
    <row r="19" spans="1:39" ht="18" customHeight="1" x14ac:dyDescent="0.3">
      <c r="A19" s="27" t="s">
        <v>8</v>
      </c>
      <c r="B19" s="20">
        <v>71771.590000000011</v>
      </c>
      <c r="C19" s="20">
        <v>361094.12</v>
      </c>
      <c r="D19" s="20">
        <v>0</v>
      </c>
      <c r="E19" s="20">
        <v>124837.7</v>
      </c>
      <c r="F19" s="20">
        <v>4412007.29</v>
      </c>
      <c r="G19" s="20">
        <v>0</v>
      </c>
      <c r="H19" s="20">
        <v>7570939.0199999996</v>
      </c>
      <c r="I19" s="20">
        <v>0</v>
      </c>
      <c r="J19" s="20">
        <v>0</v>
      </c>
      <c r="K19" s="20">
        <v>26130.36</v>
      </c>
      <c r="L19" s="20">
        <v>0</v>
      </c>
      <c r="M19" s="20">
        <v>0</v>
      </c>
      <c r="N19" s="29">
        <v>295714.12</v>
      </c>
      <c r="O19" s="29">
        <v>826109.02</v>
      </c>
      <c r="P19" s="29">
        <v>0</v>
      </c>
      <c r="Q19" s="20">
        <v>0</v>
      </c>
      <c r="R19" s="29">
        <v>5336296.18</v>
      </c>
      <c r="S19" s="29">
        <v>5008536.99</v>
      </c>
      <c r="T19" s="20">
        <v>9594310.9600000009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1068290.5600000001</v>
      </c>
      <c r="AA19" s="20">
        <v>0</v>
      </c>
      <c r="AB19" s="20">
        <v>0</v>
      </c>
      <c r="AC19" s="29">
        <v>0</v>
      </c>
      <c r="AD19" s="20">
        <v>0.01</v>
      </c>
      <c r="AE19" s="20">
        <v>6028029</v>
      </c>
      <c r="AF19" s="20">
        <v>21232.29</v>
      </c>
      <c r="AG19" s="20">
        <v>0</v>
      </c>
      <c r="AH19" s="20">
        <v>4147.3900000000003</v>
      </c>
      <c r="AI19" s="20">
        <v>0</v>
      </c>
      <c r="AJ19" s="29">
        <v>0</v>
      </c>
      <c r="AK19" s="20">
        <v>0</v>
      </c>
      <c r="AL19" s="20">
        <f t="shared" si="0"/>
        <v>40749446.600000001</v>
      </c>
    </row>
    <row r="20" spans="1:39" ht="18" customHeight="1" x14ac:dyDescent="0.3">
      <c r="A20" s="21" t="s">
        <v>9</v>
      </c>
      <c r="B20" s="22">
        <f>SUM(B14:B19)</f>
        <v>9936330.7799999993</v>
      </c>
      <c r="C20" s="22">
        <f t="shared" ref="C20:AK20" si="1">SUM(C14:C19)</f>
        <v>28907178.940000001</v>
      </c>
      <c r="D20" s="22">
        <f t="shared" si="1"/>
        <v>20051808.399999999</v>
      </c>
      <c r="E20" s="22">
        <f t="shared" si="1"/>
        <v>11396742.5</v>
      </c>
      <c r="F20" s="22">
        <f t="shared" si="1"/>
        <v>37374795.880000003</v>
      </c>
      <c r="G20" s="22">
        <f t="shared" si="1"/>
        <v>15151699.23</v>
      </c>
      <c r="H20" s="22">
        <f t="shared" si="1"/>
        <v>51788984.909999996</v>
      </c>
      <c r="I20" s="22">
        <f t="shared" si="1"/>
        <v>5072506.9300000006</v>
      </c>
      <c r="J20" s="22">
        <f t="shared" si="1"/>
        <v>7467049.5700000003</v>
      </c>
      <c r="K20" s="22">
        <f t="shared" si="1"/>
        <v>39193385.979999997</v>
      </c>
      <c r="L20" s="22">
        <f t="shared" si="1"/>
        <v>257697123.41999999</v>
      </c>
      <c r="M20" s="22">
        <f t="shared" si="1"/>
        <v>130848546.41</v>
      </c>
      <c r="N20" s="22">
        <f t="shared" si="1"/>
        <v>34475895.240000002</v>
      </c>
      <c r="O20" s="22">
        <f t="shared" si="1"/>
        <v>4246982.78</v>
      </c>
      <c r="P20" s="22">
        <f t="shared" si="1"/>
        <v>8577253</v>
      </c>
      <c r="Q20" s="22">
        <f t="shared" si="1"/>
        <v>21809569.23</v>
      </c>
      <c r="R20" s="22">
        <f t="shared" si="1"/>
        <v>30698978.82</v>
      </c>
      <c r="S20" s="22">
        <f t="shared" si="1"/>
        <v>8891938.6000000015</v>
      </c>
      <c r="T20" s="22">
        <f t="shared" si="1"/>
        <v>176717929.65000001</v>
      </c>
      <c r="U20" s="22">
        <f t="shared" si="1"/>
        <v>4666588.9800000004</v>
      </c>
      <c r="V20" s="22">
        <f t="shared" si="1"/>
        <v>172212235.75</v>
      </c>
      <c r="W20" s="22">
        <f t="shared" si="1"/>
        <v>322301220.91000003</v>
      </c>
      <c r="X20" s="22">
        <f t="shared" si="1"/>
        <v>713878107.25</v>
      </c>
      <c r="Y20" s="22">
        <f t="shared" si="1"/>
        <v>388872330.99000001</v>
      </c>
      <c r="Z20" s="22">
        <f t="shared" si="1"/>
        <v>18088501.16</v>
      </c>
      <c r="AA20" s="22">
        <f t="shared" si="1"/>
        <v>32042916.620000005</v>
      </c>
      <c r="AB20" s="22">
        <f t="shared" si="1"/>
        <v>111985206.98</v>
      </c>
      <c r="AC20" s="22">
        <f t="shared" si="1"/>
        <v>32910519.979999997</v>
      </c>
      <c r="AD20" s="22">
        <f t="shared" si="1"/>
        <v>18197080.370000001</v>
      </c>
      <c r="AE20" s="22">
        <f t="shared" si="1"/>
        <v>6300297.6399999997</v>
      </c>
      <c r="AF20" s="22">
        <f t="shared" si="1"/>
        <v>143643988.91</v>
      </c>
      <c r="AG20" s="22">
        <f t="shared" si="1"/>
        <v>285687400.75</v>
      </c>
      <c r="AH20" s="22">
        <f t="shared" si="1"/>
        <v>7810769.0599999996</v>
      </c>
      <c r="AI20" s="22">
        <f t="shared" si="1"/>
        <v>94409082.599999994</v>
      </c>
      <c r="AJ20" s="22">
        <f t="shared" si="1"/>
        <v>7780002.2299999995</v>
      </c>
      <c r="AK20" s="22">
        <f t="shared" si="1"/>
        <v>658804795.7299999</v>
      </c>
      <c r="AL20" s="22">
        <f>SUM(AL14:AL19)</f>
        <v>3919895746.1799998</v>
      </c>
    </row>
    <row r="21" spans="1:39" ht="18" customHeight="1" x14ac:dyDescent="0.3">
      <c r="A21" s="23" t="s">
        <v>10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4"/>
      <c r="O21" s="24"/>
      <c r="P21" s="24"/>
      <c r="Q21" s="20"/>
      <c r="R21" s="24"/>
      <c r="S21" s="24"/>
      <c r="T21" s="20"/>
      <c r="U21" s="20"/>
      <c r="V21" s="20"/>
      <c r="W21" s="20"/>
      <c r="X21" s="20"/>
      <c r="Y21" s="20"/>
      <c r="Z21" s="20"/>
      <c r="AA21" s="20"/>
      <c r="AB21" s="20"/>
      <c r="AC21" s="24"/>
      <c r="AD21" s="20"/>
      <c r="AE21" s="20"/>
      <c r="AF21" s="20"/>
      <c r="AG21" s="20"/>
      <c r="AH21" s="20"/>
      <c r="AI21" s="20"/>
      <c r="AJ21" s="24"/>
      <c r="AK21" s="20"/>
      <c r="AL21" s="20"/>
    </row>
    <row r="22" spans="1:39" ht="18" customHeight="1" x14ac:dyDescent="0.3">
      <c r="A22" s="27" t="s">
        <v>0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30">
        <v>0</v>
      </c>
      <c r="K22" s="20">
        <v>0</v>
      </c>
      <c r="L22" s="20">
        <v>0</v>
      </c>
      <c r="M22" s="20">
        <v>0</v>
      </c>
      <c r="N22" s="29">
        <v>0</v>
      </c>
      <c r="O22" s="29">
        <v>0</v>
      </c>
      <c r="P22" s="29">
        <v>0</v>
      </c>
      <c r="Q22" s="20">
        <v>0</v>
      </c>
      <c r="R22" s="29">
        <v>0</v>
      </c>
      <c r="S22" s="31">
        <v>0</v>
      </c>
      <c r="T22" s="20">
        <v>0</v>
      </c>
      <c r="U22" s="30">
        <v>0</v>
      </c>
      <c r="V22" s="20">
        <v>0</v>
      </c>
      <c r="W22" s="30">
        <v>0</v>
      </c>
      <c r="X22" s="20">
        <v>0</v>
      </c>
      <c r="Y22" s="20">
        <v>0</v>
      </c>
      <c r="Z22" s="30">
        <v>0</v>
      </c>
      <c r="AA22" s="20">
        <v>0</v>
      </c>
      <c r="AB22" s="20">
        <v>0</v>
      </c>
      <c r="AC22" s="29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9">
        <v>0</v>
      </c>
      <c r="AK22" s="20">
        <v>0</v>
      </c>
      <c r="AL22" s="20">
        <f>+SUM(B22:AK22)</f>
        <v>0</v>
      </c>
    </row>
    <row r="23" spans="1:39" ht="18" customHeight="1" x14ac:dyDescent="0.3">
      <c r="A23" s="27" t="s">
        <v>11</v>
      </c>
      <c r="B23" s="20">
        <v>2828748.46</v>
      </c>
      <c r="C23" s="20">
        <v>4095167.74</v>
      </c>
      <c r="D23" s="20">
        <v>1699574.58</v>
      </c>
      <c r="E23" s="20">
        <v>2199227.13</v>
      </c>
      <c r="F23" s="20">
        <v>21286474.289999999</v>
      </c>
      <c r="G23" s="20">
        <v>3353215.67</v>
      </c>
      <c r="H23" s="20">
        <v>3528888.88</v>
      </c>
      <c r="I23" s="20">
        <v>273959.49</v>
      </c>
      <c r="J23" s="20">
        <v>2716097.9099999997</v>
      </c>
      <c r="K23" s="20">
        <v>6990275.6699999999</v>
      </c>
      <c r="L23" s="20">
        <v>10838378.559999999</v>
      </c>
      <c r="M23" s="20">
        <v>1700716.76</v>
      </c>
      <c r="N23" s="29">
        <v>0</v>
      </c>
      <c r="O23" s="29">
        <v>528936.14</v>
      </c>
      <c r="P23" s="29">
        <v>3193092.15</v>
      </c>
      <c r="Q23" s="20">
        <v>5327816.74</v>
      </c>
      <c r="R23" s="29">
        <v>3378439.63</v>
      </c>
      <c r="S23" s="29">
        <v>592400.5</v>
      </c>
      <c r="T23" s="20">
        <v>31871714.120000001</v>
      </c>
      <c r="U23" s="20">
        <v>642931.55000000005</v>
      </c>
      <c r="V23" s="20">
        <v>31300262.149999999</v>
      </c>
      <c r="W23" s="30">
        <v>48532693.979999997</v>
      </c>
      <c r="X23" s="20">
        <v>129679180.8</v>
      </c>
      <c r="Y23" s="20">
        <v>68558337.5</v>
      </c>
      <c r="Z23" s="20">
        <v>3782834.36</v>
      </c>
      <c r="AA23" s="20">
        <v>3484192.17</v>
      </c>
      <c r="AB23" s="20">
        <v>16193055.58</v>
      </c>
      <c r="AC23" s="29">
        <v>2591083.3400000008</v>
      </c>
      <c r="AD23" s="20">
        <v>1937092.89</v>
      </c>
      <c r="AE23" s="30">
        <v>456547.18</v>
      </c>
      <c r="AF23" s="20">
        <v>34161155.990000002</v>
      </c>
      <c r="AG23" s="20">
        <v>44003041.119999997</v>
      </c>
      <c r="AH23" s="20">
        <v>1464748.9000000001</v>
      </c>
      <c r="AI23" s="20">
        <v>19136711.350000001</v>
      </c>
      <c r="AJ23" s="29">
        <v>845240.91</v>
      </c>
      <c r="AK23" s="20">
        <v>60700416.529999994</v>
      </c>
      <c r="AL23" s="20">
        <f t="shared" ref="AL23:AL27" si="2">+SUM(B23:AK23)</f>
        <v>573872650.72000003</v>
      </c>
    </row>
    <row r="24" spans="1:39" ht="18" customHeight="1" x14ac:dyDescent="0.3">
      <c r="A24" s="27" t="s">
        <v>12</v>
      </c>
      <c r="B24" s="20">
        <v>0</v>
      </c>
      <c r="C24" s="20">
        <v>0</v>
      </c>
      <c r="D24" s="20">
        <v>0</v>
      </c>
      <c r="E24" s="20">
        <v>0</v>
      </c>
      <c r="F24" s="30">
        <v>0</v>
      </c>
      <c r="G24" s="20">
        <v>0</v>
      </c>
      <c r="H24" s="20">
        <v>0</v>
      </c>
      <c r="I24" s="20">
        <v>0</v>
      </c>
      <c r="J24" s="30">
        <v>0</v>
      </c>
      <c r="K24" s="20">
        <v>0</v>
      </c>
      <c r="L24" s="20">
        <v>0</v>
      </c>
      <c r="M24" s="20">
        <v>0</v>
      </c>
      <c r="N24" s="29">
        <v>0</v>
      </c>
      <c r="O24" s="29">
        <v>0</v>
      </c>
      <c r="P24" s="29">
        <v>0</v>
      </c>
      <c r="Q24" s="20">
        <v>0</v>
      </c>
      <c r="R24" s="29">
        <v>0</v>
      </c>
      <c r="S24" s="29">
        <v>0</v>
      </c>
      <c r="T24" s="20">
        <v>0</v>
      </c>
      <c r="U24" s="20">
        <v>0</v>
      </c>
      <c r="V24" s="20">
        <v>0</v>
      </c>
      <c r="W24" s="3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9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9">
        <v>0</v>
      </c>
      <c r="AK24" s="20">
        <v>0</v>
      </c>
      <c r="AL24" s="20">
        <f t="shared" si="2"/>
        <v>0</v>
      </c>
    </row>
    <row r="25" spans="1:39" ht="18" customHeight="1" x14ac:dyDescent="0.3">
      <c r="A25" s="27" t="s">
        <v>13</v>
      </c>
      <c r="B25" s="20">
        <v>0</v>
      </c>
      <c r="C25" s="20">
        <v>0</v>
      </c>
      <c r="D25" s="20">
        <v>241494.42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9">
        <v>0</v>
      </c>
      <c r="O25" s="29">
        <v>0</v>
      </c>
      <c r="P25" s="29">
        <v>0</v>
      </c>
      <c r="Q25" s="20">
        <v>788680.2</v>
      </c>
      <c r="R25" s="29">
        <v>0</v>
      </c>
      <c r="S25" s="29">
        <v>0</v>
      </c>
      <c r="T25" s="20">
        <v>0</v>
      </c>
      <c r="U25" s="20">
        <v>0</v>
      </c>
      <c r="V25" s="20">
        <v>0</v>
      </c>
      <c r="W25" s="3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9">
        <v>0</v>
      </c>
      <c r="AD25" s="20">
        <v>0</v>
      </c>
      <c r="AE25" s="20">
        <v>0</v>
      </c>
      <c r="AF25" s="20">
        <v>5914249.25</v>
      </c>
      <c r="AG25" s="20">
        <v>2797039.04</v>
      </c>
      <c r="AH25" s="20">
        <v>0</v>
      </c>
      <c r="AI25" s="20">
        <v>0</v>
      </c>
      <c r="AJ25" s="29">
        <v>0</v>
      </c>
      <c r="AK25" s="20">
        <v>0</v>
      </c>
      <c r="AL25" s="20">
        <f t="shared" si="2"/>
        <v>9741462.9100000001</v>
      </c>
    </row>
    <row r="26" spans="1:39" ht="18" customHeight="1" x14ac:dyDescent="0.3">
      <c r="A26" s="27" t="s">
        <v>7</v>
      </c>
      <c r="B26" s="20">
        <v>1158520.7000000002</v>
      </c>
      <c r="C26" s="20">
        <v>3530356.56</v>
      </c>
      <c r="D26" s="20">
        <v>1086744.76</v>
      </c>
      <c r="E26" s="20">
        <v>2415382.4900000002</v>
      </c>
      <c r="F26" s="20">
        <v>2237944.7200000002</v>
      </c>
      <c r="G26" s="30">
        <v>1478243.44</v>
      </c>
      <c r="H26" s="20">
        <v>166787.63</v>
      </c>
      <c r="I26" s="20">
        <v>176264.82</v>
      </c>
      <c r="J26" s="20">
        <v>2687186.0400000005</v>
      </c>
      <c r="K26" s="20">
        <v>2602863.63</v>
      </c>
      <c r="L26" s="20">
        <v>4980007.4300000006</v>
      </c>
      <c r="M26" s="20">
        <v>1364941.42</v>
      </c>
      <c r="N26" s="29">
        <v>34103.99</v>
      </c>
      <c r="O26" s="29">
        <v>211106.39</v>
      </c>
      <c r="P26" s="29">
        <v>590.07000000000005</v>
      </c>
      <c r="Q26" s="20">
        <v>3041365.76</v>
      </c>
      <c r="R26" s="29">
        <v>2559895.86</v>
      </c>
      <c r="S26" s="29">
        <v>0</v>
      </c>
      <c r="T26" s="20">
        <v>21591389.57</v>
      </c>
      <c r="U26" s="20">
        <v>374013.36</v>
      </c>
      <c r="V26" s="20">
        <v>15386319.060000001</v>
      </c>
      <c r="W26" s="30">
        <v>21097304.510000002</v>
      </c>
      <c r="X26" s="20">
        <v>45649748.93</v>
      </c>
      <c r="Y26" s="20">
        <v>26052797.57</v>
      </c>
      <c r="Z26" s="20">
        <v>1709321.76</v>
      </c>
      <c r="AA26" s="30">
        <v>12138332.869999997</v>
      </c>
      <c r="AB26" s="20">
        <v>10835573.08</v>
      </c>
      <c r="AC26" s="29">
        <v>258555.81000000006</v>
      </c>
      <c r="AD26" s="20">
        <v>1107530.45</v>
      </c>
      <c r="AE26" s="20">
        <v>50433.440000000002</v>
      </c>
      <c r="AF26" s="20">
        <v>20130872.16</v>
      </c>
      <c r="AG26" s="20">
        <v>2479406.9300000002</v>
      </c>
      <c r="AH26" s="20">
        <v>73288.36</v>
      </c>
      <c r="AI26" s="20">
        <v>9735739.9900000002</v>
      </c>
      <c r="AJ26" s="29">
        <v>0</v>
      </c>
      <c r="AK26" s="30">
        <v>41894787.460000008</v>
      </c>
      <c r="AL26" s="20">
        <f t="shared" si="2"/>
        <v>260297721.02000004</v>
      </c>
    </row>
    <row r="27" spans="1:39" ht="18" customHeight="1" x14ac:dyDescent="0.3">
      <c r="A27" s="27" t="s">
        <v>14</v>
      </c>
      <c r="B27" s="20">
        <v>66561.919999999998</v>
      </c>
      <c r="C27" s="20">
        <v>750567.35</v>
      </c>
      <c r="D27" s="20">
        <v>66743.3</v>
      </c>
      <c r="E27" s="20">
        <v>0</v>
      </c>
      <c r="F27" s="20">
        <v>1409185.25</v>
      </c>
      <c r="G27" s="20">
        <v>141104.46</v>
      </c>
      <c r="H27" s="20">
        <v>231988.78</v>
      </c>
      <c r="I27" s="20">
        <v>0</v>
      </c>
      <c r="J27" s="30">
        <v>365601.08</v>
      </c>
      <c r="K27" s="20">
        <v>68258.23</v>
      </c>
      <c r="L27" s="20">
        <v>288059.98</v>
      </c>
      <c r="M27" s="20">
        <v>0</v>
      </c>
      <c r="N27" s="29">
        <v>9905.17</v>
      </c>
      <c r="O27" s="29">
        <v>3194.44</v>
      </c>
      <c r="P27" s="29">
        <v>0</v>
      </c>
      <c r="Q27" s="20">
        <v>121932.71</v>
      </c>
      <c r="R27" s="29">
        <v>2923406.24</v>
      </c>
      <c r="S27" s="29">
        <v>8676.64</v>
      </c>
      <c r="T27" s="20">
        <v>3266354.7</v>
      </c>
      <c r="U27" s="20">
        <v>0</v>
      </c>
      <c r="V27" s="20">
        <v>1149436.6000000001</v>
      </c>
      <c r="W27" s="20">
        <v>0</v>
      </c>
      <c r="X27" s="20">
        <v>308915.34000000003</v>
      </c>
      <c r="Y27" s="20">
        <v>0</v>
      </c>
      <c r="Z27" s="20">
        <v>555564.01</v>
      </c>
      <c r="AA27" s="20">
        <v>0</v>
      </c>
      <c r="AB27" s="20">
        <v>1532454.18</v>
      </c>
      <c r="AC27" s="29">
        <v>0</v>
      </c>
      <c r="AD27" s="20">
        <v>3269.35</v>
      </c>
      <c r="AE27" s="20">
        <v>3198.02</v>
      </c>
      <c r="AF27" s="20">
        <v>3052359.97</v>
      </c>
      <c r="AG27" s="20">
        <v>8608359.5</v>
      </c>
      <c r="AH27" s="20">
        <v>476942.5</v>
      </c>
      <c r="AI27" s="20">
        <v>241837.04</v>
      </c>
      <c r="AJ27" s="29">
        <v>0</v>
      </c>
      <c r="AK27" s="20">
        <v>0</v>
      </c>
      <c r="AL27" s="20">
        <f t="shared" si="2"/>
        <v>25653876.759999998</v>
      </c>
      <c r="AM27" s="10"/>
    </row>
    <row r="28" spans="1:39" ht="18" customHeight="1" x14ac:dyDescent="0.3">
      <c r="A28" s="21" t="s">
        <v>15</v>
      </c>
      <c r="B28" s="22">
        <f>SUM(B22:B27)</f>
        <v>4053831.08</v>
      </c>
      <c r="C28" s="22">
        <f t="shared" ref="C28:AK28" si="3">SUM(C22:C27)</f>
        <v>8376091.6500000004</v>
      </c>
      <c r="D28" s="22">
        <f t="shared" si="3"/>
        <v>3094557.0599999996</v>
      </c>
      <c r="E28" s="22">
        <f t="shared" si="3"/>
        <v>4614609.62</v>
      </c>
      <c r="F28" s="22">
        <f t="shared" si="3"/>
        <v>24933604.259999998</v>
      </c>
      <c r="G28" s="22">
        <f t="shared" si="3"/>
        <v>4972563.5699999994</v>
      </c>
      <c r="H28" s="22">
        <f t="shared" si="3"/>
        <v>3927665.2899999996</v>
      </c>
      <c r="I28" s="22">
        <f t="shared" si="3"/>
        <v>450224.31</v>
      </c>
      <c r="J28" s="22">
        <f t="shared" si="3"/>
        <v>5768885.0300000003</v>
      </c>
      <c r="K28" s="22">
        <f t="shared" si="3"/>
        <v>9661397.5300000012</v>
      </c>
      <c r="L28" s="22">
        <f t="shared" si="3"/>
        <v>16106445.969999999</v>
      </c>
      <c r="M28" s="22">
        <f t="shared" si="3"/>
        <v>3065658.1799999997</v>
      </c>
      <c r="N28" s="22">
        <f t="shared" si="3"/>
        <v>44009.159999999996</v>
      </c>
      <c r="O28" s="22">
        <f t="shared" si="3"/>
        <v>743236.97</v>
      </c>
      <c r="P28" s="22">
        <f t="shared" si="3"/>
        <v>3193682.2199999997</v>
      </c>
      <c r="Q28" s="22">
        <f t="shared" si="3"/>
        <v>9279795.4100000001</v>
      </c>
      <c r="R28" s="22">
        <f t="shared" si="3"/>
        <v>8861741.7300000004</v>
      </c>
      <c r="S28" s="22">
        <f t="shared" si="3"/>
        <v>601077.14</v>
      </c>
      <c r="T28" s="22">
        <f t="shared" si="3"/>
        <v>56729458.390000001</v>
      </c>
      <c r="U28" s="22">
        <f t="shared" si="3"/>
        <v>1016944.91</v>
      </c>
      <c r="V28" s="22">
        <f t="shared" si="3"/>
        <v>47836017.810000002</v>
      </c>
      <c r="W28" s="22">
        <f t="shared" si="3"/>
        <v>69629998.489999995</v>
      </c>
      <c r="X28" s="22">
        <f t="shared" si="3"/>
        <v>175637845.06999999</v>
      </c>
      <c r="Y28" s="22">
        <f t="shared" si="3"/>
        <v>94611135.069999993</v>
      </c>
      <c r="Z28" s="22">
        <f t="shared" si="3"/>
        <v>6047720.1299999999</v>
      </c>
      <c r="AA28" s="22">
        <f t="shared" si="3"/>
        <v>15622525.039999997</v>
      </c>
      <c r="AB28" s="22">
        <f t="shared" si="3"/>
        <v>28561082.84</v>
      </c>
      <c r="AC28" s="22">
        <f t="shared" si="3"/>
        <v>2849639.1500000008</v>
      </c>
      <c r="AD28" s="22">
        <f t="shared" si="3"/>
        <v>3047892.69</v>
      </c>
      <c r="AE28" s="22">
        <f t="shared" si="3"/>
        <v>510178.64</v>
      </c>
      <c r="AF28" s="22">
        <f t="shared" si="3"/>
        <v>63258637.370000005</v>
      </c>
      <c r="AG28" s="22">
        <f t="shared" si="3"/>
        <v>57887846.589999996</v>
      </c>
      <c r="AH28" s="22">
        <f t="shared" si="3"/>
        <v>2014979.7600000002</v>
      </c>
      <c r="AI28" s="22">
        <f t="shared" si="3"/>
        <v>29114288.380000003</v>
      </c>
      <c r="AJ28" s="22">
        <f t="shared" si="3"/>
        <v>845240.91</v>
      </c>
      <c r="AK28" s="22">
        <f t="shared" si="3"/>
        <v>102595203.99000001</v>
      </c>
      <c r="AL28" s="22">
        <f t="shared" ref="AL28" si="4">SUM(AL22:AL27)</f>
        <v>869565711.41000009</v>
      </c>
    </row>
    <row r="29" spans="1:39" ht="18" customHeight="1" x14ac:dyDescent="0.3">
      <c r="A29" s="21" t="s">
        <v>16</v>
      </c>
      <c r="B29" s="22">
        <f>+B20-B28</f>
        <v>5882499.6999999993</v>
      </c>
      <c r="C29" s="22">
        <f t="shared" ref="C29:AK29" si="5">+C20-C28</f>
        <v>20531087.289999999</v>
      </c>
      <c r="D29" s="22">
        <f t="shared" si="5"/>
        <v>16957251.34</v>
      </c>
      <c r="E29" s="22">
        <f t="shared" si="5"/>
        <v>6782132.8799999999</v>
      </c>
      <c r="F29" s="22">
        <f t="shared" si="5"/>
        <v>12441191.620000005</v>
      </c>
      <c r="G29" s="22">
        <f t="shared" si="5"/>
        <v>10179135.66</v>
      </c>
      <c r="H29" s="22">
        <f t="shared" si="5"/>
        <v>47861319.619999997</v>
      </c>
      <c r="I29" s="22">
        <f t="shared" si="5"/>
        <v>4622282.620000001</v>
      </c>
      <c r="J29" s="22">
        <f t="shared" si="5"/>
        <v>1698164.54</v>
      </c>
      <c r="K29" s="22">
        <f t="shared" si="5"/>
        <v>29531988.449999996</v>
      </c>
      <c r="L29" s="22">
        <f t="shared" si="5"/>
        <v>241590677.44999999</v>
      </c>
      <c r="M29" s="22">
        <f t="shared" si="5"/>
        <v>127782888.22999999</v>
      </c>
      <c r="N29" s="22">
        <f t="shared" si="5"/>
        <v>34431886.080000006</v>
      </c>
      <c r="O29" s="22">
        <f t="shared" si="5"/>
        <v>3503745.8100000005</v>
      </c>
      <c r="P29" s="22">
        <f t="shared" si="5"/>
        <v>5383570.7800000003</v>
      </c>
      <c r="Q29" s="22">
        <f t="shared" si="5"/>
        <v>12529773.82</v>
      </c>
      <c r="R29" s="22">
        <f t="shared" si="5"/>
        <v>21837237.09</v>
      </c>
      <c r="S29" s="22">
        <f t="shared" si="5"/>
        <v>8290861.4600000018</v>
      </c>
      <c r="T29" s="22">
        <f t="shared" si="5"/>
        <v>119988471.26000001</v>
      </c>
      <c r="U29" s="22">
        <f t="shared" si="5"/>
        <v>3649644.0700000003</v>
      </c>
      <c r="V29" s="22">
        <f t="shared" si="5"/>
        <v>124376217.94</v>
      </c>
      <c r="W29" s="22">
        <f t="shared" si="5"/>
        <v>252671222.42000002</v>
      </c>
      <c r="X29" s="22">
        <f t="shared" si="5"/>
        <v>538240262.18000007</v>
      </c>
      <c r="Y29" s="22">
        <f t="shared" si="5"/>
        <v>294261195.92000002</v>
      </c>
      <c r="Z29" s="22">
        <f t="shared" si="5"/>
        <v>12040781.030000001</v>
      </c>
      <c r="AA29" s="22">
        <f t="shared" si="5"/>
        <v>16420391.580000008</v>
      </c>
      <c r="AB29" s="22">
        <f t="shared" si="5"/>
        <v>83424124.140000001</v>
      </c>
      <c r="AC29" s="22">
        <f t="shared" si="5"/>
        <v>30060880.829999994</v>
      </c>
      <c r="AD29" s="22">
        <f t="shared" si="5"/>
        <v>15149187.680000002</v>
      </c>
      <c r="AE29" s="22">
        <f t="shared" si="5"/>
        <v>5790119</v>
      </c>
      <c r="AF29" s="22">
        <f t="shared" si="5"/>
        <v>80385351.539999992</v>
      </c>
      <c r="AG29" s="22">
        <f t="shared" si="5"/>
        <v>227799554.16</v>
      </c>
      <c r="AH29" s="22">
        <f t="shared" si="5"/>
        <v>5795789.2999999989</v>
      </c>
      <c r="AI29" s="22">
        <f t="shared" si="5"/>
        <v>65294794.219999991</v>
      </c>
      <c r="AJ29" s="22">
        <f t="shared" si="5"/>
        <v>6934761.3199999994</v>
      </c>
      <c r="AK29" s="22">
        <f t="shared" si="5"/>
        <v>556209591.73999989</v>
      </c>
      <c r="AL29" s="22">
        <f t="shared" ref="AL29" si="6">+AL20-AL28</f>
        <v>3050330034.7699995</v>
      </c>
    </row>
    <row r="30" spans="1:39" ht="18" customHeight="1" x14ac:dyDescent="0.3">
      <c r="A30" s="27" t="s">
        <v>17</v>
      </c>
      <c r="B30" s="20">
        <v>0</v>
      </c>
      <c r="C30" s="20">
        <v>-821055.15</v>
      </c>
      <c r="D30" s="20">
        <v>988505.69</v>
      </c>
      <c r="E30" s="20">
        <v>-866732.19</v>
      </c>
      <c r="F30" s="30">
        <v>-597755.05000000005</v>
      </c>
      <c r="G30" s="20">
        <v>6047466.1900000004</v>
      </c>
      <c r="H30" s="20">
        <v>7071561.54</v>
      </c>
      <c r="I30" s="20">
        <v>358215.44</v>
      </c>
      <c r="J30" s="20">
        <v>1027480.09</v>
      </c>
      <c r="K30" s="20">
        <v>2525053.5699999998</v>
      </c>
      <c r="L30" s="20">
        <v>10918712.99</v>
      </c>
      <c r="M30" s="20">
        <v>619955.93999999994</v>
      </c>
      <c r="N30" s="29">
        <v>16186224.15</v>
      </c>
      <c r="O30" s="29">
        <v>-99895.63</v>
      </c>
      <c r="P30" s="29">
        <v>3244123.84</v>
      </c>
      <c r="Q30" s="20">
        <v>3468569.23</v>
      </c>
      <c r="R30" s="29">
        <v>3968544.78</v>
      </c>
      <c r="S30" s="20">
        <v>251261.5</v>
      </c>
      <c r="T30" s="20">
        <v>20515847.310000002</v>
      </c>
      <c r="U30" s="30">
        <v>278338.36</v>
      </c>
      <c r="V30" s="20">
        <v>4723947.6500000004</v>
      </c>
      <c r="W30" s="20">
        <v>228449222.05000004</v>
      </c>
      <c r="X30" s="20">
        <v>358879238.98000002</v>
      </c>
      <c r="Y30" s="20">
        <v>105516832.70999999</v>
      </c>
      <c r="Z30" s="30">
        <v>1867923.34</v>
      </c>
      <c r="AA30" s="20">
        <v>16350003.999999998</v>
      </c>
      <c r="AB30" s="20">
        <v>12104183.1</v>
      </c>
      <c r="AC30" s="29">
        <v>1688253.07</v>
      </c>
      <c r="AD30" s="20">
        <v>2626636.13</v>
      </c>
      <c r="AE30" s="20">
        <v>0</v>
      </c>
      <c r="AF30" s="20">
        <v>1091657.83</v>
      </c>
      <c r="AG30" s="20">
        <v>16527537.15</v>
      </c>
      <c r="AH30" s="20">
        <v>111992.01</v>
      </c>
      <c r="AI30" s="20">
        <v>6220847.0199999996</v>
      </c>
      <c r="AJ30" s="29">
        <v>-4150.960000000021</v>
      </c>
      <c r="AK30" s="20">
        <v>177026864.72</v>
      </c>
      <c r="AL30" s="20">
        <f>+SUM(B30:AK30)</f>
        <v>1008265411.4000002</v>
      </c>
    </row>
    <row r="31" spans="1:39" ht="18" customHeight="1" x14ac:dyDescent="0.3">
      <c r="A31" s="27" t="s">
        <v>18</v>
      </c>
      <c r="B31" s="20">
        <v>0</v>
      </c>
      <c r="C31" s="20">
        <v>2703056.9</v>
      </c>
      <c r="D31" s="20">
        <v>89580.22</v>
      </c>
      <c r="E31" s="20">
        <v>618845.07999999996</v>
      </c>
      <c r="F31" s="30">
        <v>0</v>
      </c>
      <c r="G31" s="20">
        <v>219176.68</v>
      </c>
      <c r="H31" s="20">
        <v>878822.88</v>
      </c>
      <c r="I31" s="20">
        <v>0</v>
      </c>
      <c r="J31" s="20">
        <v>1392752.65</v>
      </c>
      <c r="K31" s="20">
        <v>978467.97</v>
      </c>
      <c r="L31" s="20">
        <v>290670.55000000005</v>
      </c>
      <c r="M31" s="20">
        <v>82244.850000000006</v>
      </c>
      <c r="N31" s="29">
        <v>0</v>
      </c>
      <c r="O31" s="29">
        <v>91598.36</v>
      </c>
      <c r="P31" s="29">
        <v>0</v>
      </c>
      <c r="Q31" s="20">
        <v>0</v>
      </c>
      <c r="R31" s="29">
        <v>438435.84000000003</v>
      </c>
      <c r="S31" s="29">
        <v>0</v>
      </c>
      <c r="T31" s="20">
        <v>12621434.77</v>
      </c>
      <c r="U31" s="30">
        <v>0</v>
      </c>
      <c r="V31" s="20">
        <v>888677.45</v>
      </c>
      <c r="W31" s="20">
        <v>63208302.349999994</v>
      </c>
      <c r="X31" s="20">
        <v>114323663.23</v>
      </c>
      <c r="Y31" s="20">
        <v>8537856.1999999993</v>
      </c>
      <c r="Z31" s="20">
        <v>182387.15</v>
      </c>
      <c r="AA31" s="20">
        <v>0</v>
      </c>
      <c r="AB31" s="20">
        <v>63081.83</v>
      </c>
      <c r="AC31" s="29">
        <v>182876.68</v>
      </c>
      <c r="AD31" s="20">
        <v>526682.69999999995</v>
      </c>
      <c r="AE31" s="20">
        <v>272944.48</v>
      </c>
      <c r="AF31" s="20">
        <v>94077.7</v>
      </c>
      <c r="AG31" s="20">
        <v>784941.69</v>
      </c>
      <c r="AH31" s="20">
        <v>0</v>
      </c>
      <c r="AI31" s="20">
        <v>1016937.57</v>
      </c>
      <c r="AJ31" s="29">
        <v>130235.22</v>
      </c>
      <c r="AK31" s="20">
        <v>35576093.539999999</v>
      </c>
      <c r="AL31" s="20">
        <f t="shared" ref="AL31:AL32" si="7">+SUM(B31:AK31)</f>
        <v>246193844.53999996</v>
      </c>
    </row>
    <row r="32" spans="1:39" ht="18" customHeight="1" x14ac:dyDescent="0.3">
      <c r="A32" s="27" t="s">
        <v>19</v>
      </c>
      <c r="B32" s="20">
        <v>0</v>
      </c>
      <c r="C32" s="20">
        <v>0</v>
      </c>
      <c r="D32" s="20">
        <v>0</v>
      </c>
      <c r="E32" s="20">
        <v>0</v>
      </c>
      <c r="F32" s="30">
        <v>0</v>
      </c>
      <c r="G32" s="3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1684078.79</v>
      </c>
      <c r="M32" s="20">
        <v>0</v>
      </c>
      <c r="N32" s="29">
        <v>0</v>
      </c>
      <c r="O32" s="29">
        <v>0</v>
      </c>
      <c r="P32" s="29">
        <v>0</v>
      </c>
      <c r="Q32" s="20">
        <v>0</v>
      </c>
      <c r="R32" s="29">
        <v>0</v>
      </c>
      <c r="S32" s="29">
        <v>0</v>
      </c>
      <c r="T32" s="20">
        <v>0</v>
      </c>
      <c r="U32" s="3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9">
        <v>0</v>
      </c>
      <c r="AD32" s="20">
        <v>3090.3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9">
        <v>0</v>
      </c>
      <c r="AK32" s="20">
        <v>0</v>
      </c>
      <c r="AL32" s="20">
        <f t="shared" si="7"/>
        <v>1687169.09</v>
      </c>
    </row>
    <row r="33" spans="1:39" ht="18" customHeight="1" x14ac:dyDescent="0.3">
      <c r="A33" s="25" t="s">
        <v>20</v>
      </c>
      <c r="B33" s="22">
        <f>+B29-B30+B31-B32</f>
        <v>5882499.6999999993</v>
      </c>
      <c r="C33" s="22">
        <f t="shared" ref="C33:AK33" si="8">+C29-C30+C31-C32</f>
        <v>24055199.339999996</v>
      </c>
      <c r="D33" s="22">
        <f t="shared" si="8"/>
        <v>16058325.870000001</v>
      </c>
      <c r="E33" s="22">
        <f t="shared" si="8"/>
        <v>8267710.1500000004</v>
      </c>
      <c r="F33" s="22">
        <f t="shared" si="8"/>
        <v>13038946.670000006</v>
      </c>
      <c r="G33" s="22">
        <f t="shared" si="8"/>
        <v>4350846.1499999994</v>
      </c>
      <c r="H33" s="22">
        <f t="shared" si="8"/>
        <v>41668580.960000001</v>
      </c>
      <c r="I33" s="22">
        <f t="shared" si="8"/>
        <v>4264067.1800000006</v>
      </c>
      <c r="J33" s="22">
        <f t="shared" si="8"/>
        <v>2063437.1</v>
      </c>
      <c r="K33" s="22">
        <f t="shared" si="8"/>
        <v>27985402.849999994</v>
      </c>
      <c r="L33" s="22">
        <f t="shared" si="8"/>
        <v>229278556.22</v>
      </c>
      <c r="M33" s="22">
        <f t="shared" si="8"/>
        <v>127245177.13999999</v>
      </c>
      <c r="N33" s="22">
        <f t="shared" si="8"/>
        <v>18245661.930000007</v>
      </c>
      <c r="O33" s="22">
        <f t="shared" si="8"/>
        <v>3695239.8000000003</v>
      </c>
      <c r="P33" s="22">
        <f t="shared" si="8"/>
        <v>2139446.9400000004</v>
      </c>
      <c r="Q33" s="22">
        <f t="shared" si="8"/>
        <v>9061204.5899999999</v>
      </c>
      <c r="R33" s="22">
        <f t="shared" si="8"/>
        <v>18307128.149999999</v>
      </c>
      <c r="S33" s="22">
        <f t="shared" si="8"/>
        <v>8039599.9600000018</v>
      </c>
      <c r="T33" s="22">
        <f t="shared" si="8"/>
        <v>112094058.72</v>
      </c>
      <c r="U33" s="22">
        <f t="shared" si="8"/>
        <v>3371305.7100000004</v>
      </c>
      <c r="V33" s="22">
        <f t="shared" si="8"/>
        <v>120540947.73999999</v>
      </c>
      <c r="W33" s="22">
        <f t="shared" si="8"/>
        <v>87430302.719999969</v>
      </c>
      <c r="X33" s="22">
        <f t="shared" si="8"/>
        <v>293684686.43000007</v>
      </c>
      <c r="Y33" s="22">
        <f t="shared" si="8"/>
        <v>197282219.41000003</v>
      </c>
      <c r="Z33" s="22">
        <f t="shared" si="8"/>
        <v>10355244.840000002</v>
      </c>
      <c r="AA33" s="22">
        <f t="shared" si="8"/>
        <v>70387.580000009388</v>
      </c>
      <c r="AB33" s="22">
        <f t="shared" si="8"/>
        <v>71383022.870000005</v>
      </c>
      <c r="AC33" s="22">
        <f t="shared" si="8"/>
        <v>28555504.439999994</v>
      </c>
      <c r="AD33" s="22">
        <f t="shared" si="8"/>
        <v>13046143.949999999</v>
      </c>
      <c r="AE33" s="22">
        <f t="shared" si="8"/>
        <v>6063063.4800000004</v>
      </c>
      <c r="AF33" s="22">
        <f t="shared" si="8"/>
        <v>79387771.409999996</v>
      </c>
      <c r="AG33" s="22">
        <f t="shared" si="8"/>
        <v>212056958.69999999</v>
      </c>
      <c r="AH33" s="22">
        <f t="shared" si="8"/>
        <v>5683797.2899999991</v>
      </c>
      <c r="AI33" s="22">
        <f t="shared" si="8"/>
        <v>60090884.769999988</v>
      </c>
      <c r="AJ33" s="22">
        <f t="shared" si="8"/>
        <v>7069147.4999999991</v>
      </c>
      <c r="AK33" s="22">
        <f t="shared" si="8"/>
        <v>414758820.55999988</v>
      </c>
      <c r="AL33" s="22">
        <f t="shared" ref="AL33" si="9">+AL29-AL30+AL31-AL32</f>
        <v>2286571298.8199992</v>
      </c>
      <c r="AM33" s="3"/>
    </row>
    <row r="34" spans="1:39" ht="18" customHeight="1" x14ac:dyDescent="0.3">
      <c r="A34" s="27" t="s">
        <v>21</v>
      </c>
      <c r="B34" s="20">
        <v>0</v>
      </c>
      <c r="C34" s="20">
        <v>38609817.659999996</v>
      </c>
      <c r="D34" s="20">
        <v>3108000.07</v>
      </c>
      <c r="E34" s="30">
        <v>2346557.0099999998</v>
      </c>
      <c r="F34" s="20">
        <v>398128523.43000001</v>
      </c>
      <c r="G34" s="30">
        <v>1105629.53</v>
      </c>
      <c r="H34" s="20">
        <v>2331620.0299999998</v>
      </c>
      <c r="I34" s="20">
        <v>1381302.19</v>
      </c>
      <c r="J34" s="20">
        <v>23182120.429999996</v>
      </c>
      <c r="K34" s="20">
        <v>47242.21</v>
      </c>
      <c r="L34" s="20">
        <v>2571576.83</v>
      </c>
      <c r="M34" s="20">
        <v>506626.48</v>
      </c>
      <c r="N34" s="29">
        <v>14215.6</v>
      </c>
      <c r="O34" s="29">
        <v>220584.72</v>
      </c>
      <c r="P34" s="29">
        <v>2672612.2599999998</v>
      </c>
      <c r="Q34" s="20">
        <v>1413164.63</v>
      </c>
      <c r="R34" s="29">
        <v>4359624.22</v>
      </c>
      <c r="S34" s="29">
        <v>0</v>
      </c>
      <c r="T34" s="20">
        <v>19187377.75</v>
      </c>
      <c r="U34" s="30">
        <v>2163486.4700000002</v>
      </c>
      <c r="V34" s="20">
        <v>7779395.6200000001</v>
      </c>
      <c r="W34" s="20">
        <v>26564980.409999996</v>
      </c>
      <c r="X34" s="20">
        <v>9939683</v>
      </c>
      <c r="Y34" s="20">
        <v>20223578.609999999</v>
      </c>
      <c r="Z34" s="20">
        <v>8160081.2400000002</v>
      </c>
      <c r="AA34" s="30">
        <v>10428308.09</v>
      </c>
      <c r="AB34" s="20">
        <v>10232608.300000001</v>
      </c>
      <c r="AC34" s="29">
        <v>2909714.9999999991</v>
      </c>
      <c r="AD34" s="20">
        <v>1755821.4</v>
      </c>
      <c r="AE34" s="20">
        <v>0</v>
      </c>
      <c r="AF34" s="20">
        <v>25380.12</v>
      </c>
      <c r="AG34" s="20">
        <v>33376538.77</v>
      </c>
      <c r="AH34" s="20">
        <v>0</v>
      </c>
      <c r="AI34" s="20">
        <v>2768739.22</v>
      </c>
      <c r="AJ34" s="29">
        <v>848199.41</v>
      </c>
      <c r="AK34" s="30">
        <v>27635560.920000002</v>
      </c>
      <c r="AL34" s="20">
        <f>+SUM(B34:AK34)</f>
        <v>665998671.63</v>
      </c>
    </row>
    <row r="35" spans="1:39" ht="18" customHeight="1" x14ac:dyDescent="0.3">
      <c r="A35" s="27" t="s">
        <v>22</v>
      </c>
      <c r="B35" s="20">
        <v>997452.91</v>
      </c>
      <c r="C35" s="20">
        <v>7167287.6500000004</v>
      </c>
      <c r="D35" s="20">
        <v>176059.05</v>
      </c>
      <c r="E35" s="30">
        <v>867968.86</v>
      </c>
      <c r="F35" s="20">
        <v>359262326.44</v>
      </c>
      <c r="G35" s="30">
        <v>522135.53</v>
      </c>
      <c r="H35" s="20">
        <v>2525</v>
      </c>
      <c r="I35" s="20">
        <v>0</v>
      </c>
      <c r="J35" s="20">
        <v>2057788.72</v>
      </c>
      <c r="K35" s="20">
        <v>531306.4</v>
      </c>
      <c r="L35" s="20">
        <v>9202697</v>
      </c>
      <c r="M35" s="20">
        <v>398861.06</v>
      </c>
      <c r="N35" s="29">
        <v>3524293.23</v>
      </c>
      <c r="O35" s="29">
        <v>15181.29</v>
      </c>
      <c r="P35" s="29">
        <v>3095275.75</v>
      </c>
      <c r="Q35" s="20">
        <v>202237.54</v>
      </c>
      <c r="R35" s="29">
        <v>498884.25</v>
      </c>
      <c r="S35" s="29">
        <v>0</v>
      </c>
      <c r="T35" s="20">
        <v>83559832.349999994</v>
      </c>
      <c r="U35" s="20">
        <v>153631.72</v>
      </c>
      <c r="V35" s="20">
        <v>3203500.81</v>
      </c>
      <c r="W35" s="20">
        <v>38289339.170000002</v>
      </c>
      <c r="X35" s="20">
        <v>40920872.25</v>
      </c>
      <c r="Y35" s="30">
        <v>2751445.93</v>
      </c>
      <c r="Z35" s="30">
        <v>559287.93000000005</v>
      </c>
      <c r="AA35" s="30">
        <v>2162813.1700000004</v>
      </c>
      <c r="AB35" s="20">
        <v>2039075.15</v>
      </c>
      <c r="AC35" s="29">
        <v>1373396.17</v>
      </c>
      <c r="AD35" s="20">
        <v>1566120.26</v>
      </c>
      <c r="AE35" s="20">
        <v>0</v>
      </c>
      <c r="AF35" s="20">
        <v>1327906.21</v>
      </c>
      <c r="AG35" s="20">
        <v>40783062.439999998</v>
      </c>
      <c r="AH35" s="20">
        <v>0</v>
      </c>
      <c r="AI35" s="20">
        <v>2599765.23</v>
      </c>
      <c r="AJ35" s="29">
        <v>1056483.5</v>
      </c>
      <c r="AK35" s="20">
        <v>10166288.59</v>
      </c>
      <c r="AL35" s="20">
        <f>+SUM(B35:AK35)</f>
        <v>621035101.56000006</v>
      </c>
    </row>
    <row r="36" spans="1:39" ht="18" customHeight="1" x14ac:dyDescent="0.3">
      <c r="A36" s="26" t="s">
        <v>23</v>
      </c>
      <c r="B36" s="22">
        <f t="shared" ref="B36:AK36" si="10">+B33+B34-B35</f>
        <v>4885046.7899999991</v>
      </c>
      <c r="C36" s="22">
        <f t="shared" si="10"/>
        <v>55497729.349999994</v>
      </c>
      <c r="D36" s="22">
        <f t="shared" si="10"/>
        <v>18990266.890000001</v>
      </c>
      <c r="E36" s="22">
        <f t="shared" si="10"/>
        <v>9746298.3000000007</v>
      </c>
      <c r="F36" s="22">
        <f t="shared" si="10"/>
        <v>51905143.660000026</v>
      </c>
      <c r="G36" s="22">
        <f t="shared" si="10"/>
        <v>4934340.1499999994</v>
      </c>
      <c r="H36" s="22">
        <f t="shared" si="10"/>
        <v>43997675.990000002</v>
      </c>
      <c r="I36" s="22">
        <f t="shared" si="10"/>
        <v>5645369.370000001</v>
      </c>
      <c r="J36" s="22">
        <f t="shared" si="10"/>
        <v>23187768.809999999</v>
      </c>
      <c r="K36" s="22">
        <f t="shared" si="10"/>
        <v>27501338.659999996</v>
      </c>
      <c r="L36" s="22">
        <f t="shared" si="10"/>
        <v>222647436.05000001</v>
      </c>
      <c r="M36" s="22">
        <f t="shared" si="10"/>
        <v>127352942.55999999</v>
      </c>
      <c r="N36" s="22">
        <f t="shared" si="10"/>
        <v>14735584.300000008</v>
      </c>
      <c r="O36" s="22">
        <f t="shared" si="10"/>
        <v>3900643.2300000004</v>
      </c>
      <c r="P36" s="22">
        <f t="shared" si="10"/>
        <v>1716783.4500000002</v>
      </c>
      <c r="Q36" s="22">
        <f t="shared" si="10"/>
        <v>10272131.68</v>
      </c>
      <c r="R36" s="22">
        <f t="shared" si="10"/>
        <v>22167868.119999997</v>
      </c>
      <c r="S36" s="22">
        <f t="shared" si="10"/>
        <v>8039599.9600000018</v>
      </c>
      <c r="T36" s="22">
        <f t="shared" si="10"/>
        <v>47721604.120000005</v>
      </c>
      <c r="U36" s="22">
        <f t="shared" si="10"/>
        <v>5381160.4600000009</v>
      </c>
      <c r="V36" s="22">
        <f t="shared" si="10"/>
        <v>125116842.55</v>
      </c>
      <c r="W36" s="22">
        <f t="shared" si="10"/>
        <v>75705943.959999964</v>
      </c>
      <c r="X36" s="22">
        <f t="shared" si="10"/>
        <v>262703497.18000007</v>
      </c>
      <c r="Y36" s="22">
        <f t="shared" si="10"/>
        <v>214754352.09000003</v>
      </c>
      <c r="Z36" s="22">
        <f t="shared" si="10"/>
        <v>17956038.150000002</v>
      </c>
      <c r="AA36" s="22">
        <f t="shared" si="10"/>
        <v>8335882.5000000093</v>
      </c>
      <c r="AB36" s="22">
        <f t="shared" si="10"/>
        <v>79576556.019999996</v>
      </c>
      <c r="AC36" s="22">
        <f t="shared" si="10"/>
        <v>30091823.269999996</v>
      </c>
      <c r="AD36" s="22">
        <f t="shared" si="10"/>
        <v>13235845.09</v>
      </c>
      <c r="AE36" s="22">
        <f t="shared" si="10"/>
        <v>6063063.4800000004</v>
      </c>
      <c r="AF36" s="22">
        <f t="shared" si="10"/>
        <v>78085245.320000008</v>
      </c>
      <c r="AG36" s="22">
        <f t="shared" si="10"/>
        <v>204650435.03</v>
      </c>
      <c r="AH36" s="22">
        <f t="shared" si="10"/>
        <v>5683797.2899999991</v>
      </c>
      <c r="AI36" s="22">
        <f t="shared" si="10"/>
        <v>60259858.75999999</v>
      </c>
      <c r="AJ36" s="22">
        <f t="shared" si="10"/>
        <v>6860863.4099999992</v>
      </c>
      <c r="AK36" s="22">
        <f t="shared" si="10"/>
        <v>432228092.88999993</v>
      </c>
      <c r="AL36" s="22">
        <f t="shared" ref="AL36" si="11">+AL33+AL34-AL35</f>
        <v>2331534868.8899994</v>
      </c>
    </row>
    <row r="37" spans="1:39" ht="18" customHeight="1" x14ac:dyDescent="0.3">
      <c r="A37" s="21" t="s">
        <v>24</v>
      </c>
      <c r="B37" s="22">
        <f t="shared" ref="B37:AK37" si="12">+B38-B39</f>
        <v>0</v>
      </c>
      <c r="C37" s="22">
        <f t="shared" si="12"/>
        <v>0</v>
      </c>
      <c r="D37" s="22">
        <f t="shared" si="12"/>
        <v>0</v>
      </c>
      <c r="E37" s="22">
        <f t="shared" si="12"/>
        <v>0</v>
      </c>
      <c r="F37" s="22">
        <f t="shared" si="12"/>
        <v>0</v>
      </c>
      <c r="G37" s="22">
        <f t="shared" si="12"/>
        <v>0</v>
      </c>
      <c r="H37" s="22">
        <f t="shared" si="12"/>
        <v>0</v>
      </c>
      <c r="I37" s="22">
        <f t="shared" si="12"/>
        <v>0</v>
      </c>
      <c r="J37" s="22">
        <f t="shared" si="12"/>
        <v>0</v>
      </c>
      <c r="K37" s="22">
        <f t="shared" si="12"/>
        <v>0</v>
      </c>
      <c r="L37" s="22">
        <f t="shared" si="12"/>
        <v>0</v>
      </c>
      <c r="M37" s="22">
        <f t="shared" si="12"/>
        <v>0</v>
      </c>
      <c r="N37" s="22">
        <f t="shared" si="12"/>
        <v>0</v>
      </c>
      <c r="O37" s="22">
        <f t="shared" si="12"/>
        <v>0</v>
      </c>
      <c r="P37" s="22">
        <f t="shared" si="12"/>
        <v>0</v>
      </c>
      <c r="Q37" s="22">
        <f t="shared" si="12"/>
        <v>0</v>
      </c>
      <c r="R37" s="22">
        <f t="shared" si="12"/>
        <v>633866.13</v>
      </c>
      <c r="S37" s="22">
        <f t="shared" si="12"/>
        <v>0</v>
      </c>
      <c r="T37" s="22">
        <f t="shared" si="12"/>
        <v>0</v>
      </c>
      <c r="U37" s="22">
        <f t="shared" si="12"/>
        <v>0</v>
      </c>
      <c r="V37" s="22">
        <f t="shared" si="12"/>
        <v>0</v>
      </c>
      <c r="W37" s="22">
        <f t="shared" si="12"/>
        <v>0</v>
      </c>
      <c r="X37" s="22">
        <f t="shared" si="12"/>
        <v>0</v>
      </c>
      <c r="Y37" s="22">
        <f t="shared" si="12"/>
        <v>0</v>
      </c>
      <c r="Z37" s="22">
        <f t="shared" si="12"/>
        <v>0</v>
      </c>
      <c r="AA37" s="22">
        <f t="shared" si="12"/>
        <v>0</v>
      </c>
      <c r="AB37" s="22">
        <f t="shared" si="12"/>
        <v>633866.13</v>
      </c>
      <c r="AC37" s="22">
        <f t="shared" si="12"/>
        <v>0</v>
      </c>
      <c r="AD37" s="22">
        <f t="shared" si="12"/>
        <v>0</v>
      </c>
      <c r="AE37" s="22">
        <f t="shared" si="12"/>
        <v>0</v>
      </c>
      <c r="AF37" s="22">
        <f t="shared" si="12"/>
        <v>0</v>
      </c>
      <c r="AG37" s="22">
        <f t="shared" si="12"/>
        <v>181104.61</v>
      </c>
      <c r="AH37" s="22">
        <f t="shared" si="12"/>
        <v>0</v>
      </c>
      <c r="AI37" s="22">
        <f t="shared" si="12"/>
        <v>0</v>
      </c>
      <c r="AJ37" s="22">
        <f t="shared" si="12"/>
        <v>0</v>
      </c>
      <c r="AK37" s="22">
        <f t="shared" si="12"/>
        <v>0</v>
      </c>
      <c r="AL37" s="22">
        <f t="shared" ref="AL37" si="13">+AL38-AL39</f>
        <v>1448836.87</v>
      </c>
    </row>
    <row r="38" spans="1:39" ht="18" customHeight="1" x14ac:dyDescent="0.3">
      <c r="A38" s="27" t="s">
        <v>25</v>
      </c>
      <c r="B38" s="32">
        <v>0</v>
      </c>
      <c r="C38" s="32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9">
        <v>0</v>
      </c>
      <c r="O38" s="29">
        <v>0</v>
      </c>
      <c r="P38" s="29">
        <v>0</v>
      </c>
      <c r="Q38" s="20">
        <v>0</v>
      </c>
      <c r="R38" s="29">
        <v>633866.13</v>
      </c>
      <c r="S38" s="29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633866.13</v>
      </c>
      <c r="AC38" s="29">
        <v>0</v>
      </c>
      <c r="AD38" s="20">
        <v>0</v>
      </c>
      <c r="AE38" s="20">
        <v>0</v>
      </c>
      <c r="AF38" s="20">
        <v>0</v>
      </c>
      <c r="AG38" s="20">
        <v>181104.61</v>
      </c>
      <c r="AH38" s="20">
        <v>0</v>
      </c>
      <c r="AI38" s="20">
        <v>0</v>
      </c>
      <c r="AJ38" s="29">
        <v>0</v>
      </c>
      <c r="AK38" s="20">
        <v>0</v>
      </c>
      <c r="AL38" s="20">
        <f>+SUM(B38:AK38)</f>
        <v>1448836.87</v>
      </c>
    </row>
    <row r="39" spans="1:39" ht="18" customHeight="1" x14ac:dyDescent="0.3">
      <c r="A39" s="27" t="s">
        <v>26</v>
      </c>
      <c r="B39" s="32">
        <v>0</v>
      </c>
      <c r="C39" s="32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9">
        <v>0</v>
      </c>
      <c r="O39" s="29">
        <v>0</v>
      </c>
      <c r="P39" s="29">
        <v>0</v>
      </c>
      <c r="Q39" s="20">
        <v>0</v>
      </c>
      <c r="R39" s="29">
        <v>0</v>
      </c>
      <c r="S39" s="29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9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  <c r="AJ39" s="29">
        <v>0</v>
      </c>
      <c r="AK39" s="20">
        <v>0</v>
      </c>
      <c r="AL39" s="20">
        <f>+SUM(B39:AK39)</f>
        <v>0</v>
      </c>
    </row>
    <row r="40" spans="1:39" ht="18" customHeight="1" x14ac:dyDescent="0.3">
      <c r="A40" s="21" t="s">
        <v>27</v>
      </c>
      <c r="B40" s="22">
        <f t="shared" ref="B40:AL40" si="14">+B41+B42</f>
        <v>1980498.43</v>
      </c>
      <c r="C40" s="22">
        <f t="shared" si="14"/>
        <v>17474903.59</v>
      </c>
      <c r="D40" s="22">
        <f t="shared" si="14"/>
        <v>16998277.469999999</v>
      </c>
      <c r="E40" s="22">
        <f t="shared" si="14"/>
        <v>10757691.82</v>
      </c>
      <c r="F40" s="22">
        <f t="shared" si="14"/>
        <v>27334259.050000001</v>
      </c>
      <c r="G40" s="22">
        <f t="shared" si="14"/>
        <v>11070740.18</v>
      </c>
      <c r="H40" s="22">
        <f t="shared" si="14"/>
        <v>44887493.460000001</v>
      </c>
      <c r="I40" s="22">
        <f t="shared" si="14"/>
        <v>4267660.92</v>
      </c>
      <c r="J40" s="22">
        <f t="shared" si="14"/>
        <v>23575658.780000001</v>
      </c>
      <c r="K40" s="22">
        <f t="shared" si="14"/>
        <v>26844256.32</v>
      </c>
      <c r="L40" s="22">
        <f t="shared" si="14"/>
        <v>216294192.10999998</v>
      </c>
      <c r="M40" s="22">
        <f t="shared" si="14"/>
        <v>87062036.060000002</v>
      </c>
      <c r="N40" s="22">
        <f t="shared" si="14"/>
        <v>14620894.710000001</v>
      </c>
      <c r="O40" s="22">
        <f t="shared" si="14"/>
        <v>3138362.02</v>
      </c>
      <c r="P40" s="22">
        <f t="shared" si="14"/>
        <v>4143283.4499999997</v>
      </c>
      <c r="Q40" s="22">
        <f t="shared" si="14"/>
        <v>11161430.25</v>
      </c>
      <c r="R40" s="22">
        <f t="shared" si="14"/>
        <v>22405623.850000001</v>
      </c>
      <c r="S40" s="22">
        <f t="shared" si="14"/>
        <v>7877279.5299999993</v>
      </c>
      <c r="T40" s="22">
        <f t="shared" si="14"/>
        <v>31739721.23</v>
      </c>
      <c r="U40" s="22">
        <f t="shared" si="14"/>
        <v>5378782.0299999993</v>
      </c>
      <c r="V40" s="22">
        <f t="shared" si="14"/>
        <v>84578467.200000003</v>
      </c>
      <c r="W40" s="22">
        <f t="shared" si="14"/>
        <v>82330885.290000007</v>
      </c>
      <c r="X40" s="22">
        <f t="shared" si="14"/>
        <v>257290963.18000001</v>
      </c>
      <c r="Y40" s="22">
        <f t="shared" si="14"/>
        <v>164200042.24000001</v>
      </c>
      <c r="Z40" s="22">
        <f t="shared" si="14"/>
        <v>16251405.710000001</v>
      </c>
      <c r="AA40" s="22">
        <f t="shared" si="14"/>
        <v>11918886.830000002</v>
      </c>
      <c r="AB40" s="22">
        <f t="shared" si="14"/>
        <v>54991813.920000002</v>
      </c>
      <c r="AC40" s="22">
        <f t="shared" si="14"/>
        <v>28009710.650000002</v>
      </c>
      <c r="AD40" s="22">
        <f t="shared" si="14"/>
        <v>12354867.24</v>
      </c>
      <c r="AE40" s="22">
        <f t="shared" si="14"/>
        <v>6375016.4299999997</v>
      </c>
      <c r="AF40" s="22">
        <f t="shared" si="14"/>
        <v>49015991.899999999</v>
      </c>
      <c r="AG40" s="22">
        <f t="shared" si="14"/>
        <v>175190246.37</v>
      </c>
      <c r="AH40" s="22">
        <f t="shared" si="14"/>
        <v>3219135.4200000004</v>
      </c>
      <c r="AI40" s="22">
        <f t="shared" si="14"/>
        <v>55430602.659999996</v>
      </c>
      <c r="AJ40" s="22">
        <f t="shared" si="14"/>
        <v>6326531.4100000001</v>
      </c>
      <c r="AK40" s="22">
        <f t="shared" si="14"/>
        <v>343176899.28000003</v>
      </c>
      <c r="AL40" s="22">
        <f t="shared" si="14"/>
        <v>1939674510.9900002</v>
      </c>
    </row>
    <row r="41" spans="1:39" ht="18" customHeight="1" x14ac:dyDescent="0.3">
      <c r="A41" s="27" t="s">
        <v>28</v>
      </c>
      <c r="B41" s="20">
        <v>1980498.43</v>
      </c>
      <c r="C41" s="20">
        <v>17474903.59</v>
      </c>
      <c r="D41" s="20">
        <v>16998277.469999999</v>
      </c>
      <c r="E41" s="20">
        <v>10757691.82</v>
      </c>
      <c r="F41" s="20">
        <v>27334259.050000001</v>
      </c>
      <c r="G41" s="20">
        <v>11070740.18</v>
      </c>
      <c r="H41" s="20">
        <v>44887493.460000001</v>
      </c>
      <c r="I41" s="20">
        <v>4267660.92</v>
      </c>
      <c r="J41" s="20">
        <v>23575658.780000001</v>
      </c>
      <c r="K41" s="20">
        <v>26844256.32</v>
      </c>
      <c r="L41" s="20">
        <v>216294192.10999998</v>
      </c>
      <c r="M41" s="20">
        <v>87062036.060000002</v>
      </c>
      <c r="N41" s="29">
        <v>14620894.710000001</v>
      </c>
      <c r="O41" s="29">
        <v>3138362.02</v>
      </c>
      <c r="P41" s="29">
        <v>4143283.4499999997</v>
      </c>
      <c r="Q41" s="20">
        <v>11161430.25</v>
      </c>
      <c r="R41" s="29">
        <v>22405623.850000001</v>
      </c>
      <c r="S41" s="29">
        <v>7877279.5299999993</v>
      </c>
      <c r="T41" s="20">
        <v>31739721.23</v>
      </c>
      <c r="U41" s="20">
        <v>5378782.0299999993</v>
      </c>
      <c r="V41" s="20">
        <v>84578467.200000003</v>
      </c>
      <c r="W41" s="20">
        <v>82330885.290000007</v>
      </c>
      <c r="X41" s="20">
        <v>257290963.18000001</v>
      </c>
      <c r="Y41" s="30">
        <v>164200042.24000001</v>
      </c>
      <c r="Z41" s="20">
        <v>16251405.710000001</v>
      </c>
      <c r="AA41" s="20">
        <v>11918886.830000002</v>
      </c>
      <c r="AB41" s="20">
        <v>54991813.920000002</v>
      </c>
      <c r="AC41" s="29">
        <v>28009710.650000002</v>
      </c>
      <c r="AD41" s="20">
        <v>12354867.24</v>
      </c>
      <c r="AE41" s="20">
        <v>6375016.4299999997</v>
      </c>
      <c r="AF41" s="30">
        <v>48445478.469999999</v>
      </c>
      <c r="AG41" s="20">
        <v>175190246.37</v>
      </c>
      <c r="AH41" s="20">
        <v>3219135.4200000004</v>
      </c>
      <c r="AI41" s="20">
        <v>55430602.659999996</v>
      </c>
      <c r="AJ41" s="29">
        <v>6326531.4100000001</v>
      </c>
      <c r="AK41" s="20">
        <v>343176899.28000003</v>
      </c>
      <c r="AL41" s="20">
        <f>+SUM(B41:AK41)</f>
        <v>1939103997.5600002</v>
      </c>
    </row>
    <row r="42" spans="1:39" ht="18" customHeight="1" x14ac:dyDescent="0.3">
      <c r="A42" s="27" t="s">
        <v>29</v>
      </c>
      <c r="B42" s="20">
        <v>0</v>
      </c>
      <c r="C42" s="20">
        <v>0</v>
      </c>
      <c r="D42" s="20">
        <v>0</v>
      </c>
      <c r="E42" s="20">
        <v>0</v>
      </c>
      <c r="F42" s="30">
        <v>0</v>
      </c>
      <c r="G42" s="3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9">
        <v>0</v>
      </c>
      <c r="O42" s="29">
        <v>0</v>
      </c>
      <c r="P42" s="29">
        <v>0</v>
      </c>
      <c r="Q42" s="20">
        <v>0</v>
      </c>
      <c r="R42" s="29">
        <v>0</v>
      </c>
      <c r="S42" s="29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30">
        <v>0</v>
      </c>
      <c r="Z42" s="20">
        <v>0</v>
      </c>
      <c r="AA42" s="20">
        <v>0</v>
      </c>
      <c r="AB42" s="20">
        <v>0</v>
      </c>
      <c r="AC42" s="29">
        <v>0</v>
      </c>
      <c r="AD42" s="20">
        <v>0</v>
      </c>
      <c r="AE42" s="20">
        <v>0</v>
      </c>
      <c r="AF42" s="20">
        <v>570513.43000000005</v>
      </c>
      <c r="AG42" s="20">
        <v>0</v>
      </c>
      <c r="AH42" s="20">
        <v>0</v>
      </c>
      <c r="AI42" s="29">
        <v>0</v>
      </c>
      <c r="AJ42" s="29">
        <v>0</v>
      </c>
      <c r="AK42" s="20">
        <v>0</v>
      </c>
      <c r="AL42" s="20">
        <f>+SUM(B42:AK42)</f>
        <v>570513.43000000005</v>
      </c>
    </row>
    <row r="43" spans="1:39" ht="18" customHeight="1" x14ac:dyDescent="0.3">
      <c r="A43" s="26" t="s">
        <v>30</v>
      </c>
      <c r="B43" s="22">
        <f t="shared" ref="B43:AL43" si="15">+B36+B37-B40</f>
        <v>2904548.3599999994</v>
      </c>
      <c r="C43" s="22">
        <f t="shared" si="15"/>
        <v>38022825.75999999</v>
      </c>
      <c r="D43" s="22">
        <f t="shared" si="15"/>
        <v>1991989.4200000018</v>
      </c>
      <c r="E43" s="22">
        <f t="shared" si="15"/>
        <v>-1011393.5199999996</v>
      </c>
      <c r="F43" s="22">
        <f t="shared" si="15"/>
        <v>24570884.610000025</v>
      </c>
      <c r="G43" s="22">
        <f t="shared" si="15"/>
        <v>-6136400.0300000003</v>
      </c>
      <c r="H43" s="22">
        <f t="shared" si="15"/>
        <v>-889817.46999999881</v>
      </c>
      <c r="I43" s="22">
        <f t="shared" si="15"/>
        <v>1377708.4500000011</v>
      </c>
      <c r="J43" s="22">
        <f t="shared" si="15"/>
        <v>-387889.97000000253</v>
      </c>
      <c r="K43" s="22">
        <f t="shared" si="15"/>
        <v>657082.33999999613</v>
      </c>
      <c r="L43" s="22">
        <f t="shared" si="15"/>
        <v>6353243.9400000274</v>
      </c>
      <c r="M43" s="22">
        <f t="shared" si="15"/>
        <v>40290906.499999985</v>
      </c>
      <c r="N43" s="22">
        <f t="shared" si="15"/>
        <v>114689.5900000073</v>
      </c>
      <c r="O43" s="22">
        <f t="shared" si="15"/>
        <v>762281.21000000043</v>
      </c>
      <c r="P43" s="22">
        <f t="shared" si="15"/>
        <v>-2426499.9999999995</v>
      </c>
      <c r="Q43" s="22">
        <f t="shared" si="15"/>
        <v>-889298.5700000003</v>
      </c>
      <c r="R43" s="22">
        <f t="shared" si="15"/>
        <v>396110.39999999478</v>
      </c>
      <c r="S43" s="22">
        <f t="shared" si="15"/>
        <v>162320.4300000025</v>
      </c>
      <c r="T43" s="22">
        <f t="shared" si="15"/>
        <v>15981882.890000004</v>
      </c>
      <c r="U43" s="22">
        <f t="shared" si="15"/>
        <v>2378.4300000015646</v>
      </c>
      <c r="V43" s="22">
        <f t="shared" si="15"/>
        <v>40538375.349999994</v>
      </c>
      <c r="W43" s="22">
        <f t="shared" si="15"/>
        <v>-6624941.3300000429</v>
      </c>
      <c r="X43" s="22">
        <f t="shared" si="15"/>
        <v>5412534.0000000596</v>
      </c>
      <c r="Y43" s="22">
        <f t="shared" si="15"/>
        <v>50554309.850000024</v>
      </c>
      <c r="Z43" s="22">
        <f t="shared" si="15"/>
        <v>1704632.4400000013</v>
      </c>
      <c r="AA43" s="22">
        <f t="shared" si="15"/>
        <v>-3583004.3299999926</v>
      </c>
      <c r="AB43" s="22">
        <f t="shared" si="15"/>
        <v>25218608.229999989</v>
      </c>
      <c r="AC43" s="22">
        <f t="shared" si="15"/>
        <v>2082112.6199999936</v>
      </c>
      <c r="AD43" s="22">
        <f t="shared" si="15"/>
        <v>880977.84999999963</v>
      </c>
      <c r="AE43" s="22">
        <f t="shared" si="15"/>
        <v>-311952.94999999925</v>
      </c>
      <c r="AF43" s="22">
        <f t="shared" si="15"/>
        <v>29069253.420000009</v>
      </c>
      <c r="AG43" s="22">
        <f t="shared" si="15"/>
        <v>29641293.270000011</v>
      </c>
      <c r="AH43" s="22">
        <f t="shared" si="15"/>
        <v>2464661.8699999987</v>
      </c>
      <c r="AI43" s="22">
        <f t="shared" si="15"/>
        <v>4829256.099999994</v>
      </c>
      <c r="AJ43" s="22">
        <f t="shared" si="15"/>
        <v>534331.99999999907</v>
      </c>
      <c r="AK43" s="22">
        <f t="shared" si="15"/>
        <v>89051193.609999895</v>
      </c>
      <c r="AL43" s="22">
        <f t="shared" si="15"/>
        <v>393309194.76999903</v>
      </c>
    </row>
    <row r="44" spans="1:39" ht="18" customHeight="1" x14ac:dyDescent="0.3">
      <c r="A44" s="27" t="s">
        <v>31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60297.72</v>
      </c>
      <c r="H44" s="20">
        <v>0</v>
      </c>
      <c r="I44" s="20">
        <v>0</v>
      </c>
      <c r="J44" s="20">
        <v>27165.69</v>
      </c>
      <c r="K44" s="20">
        <v>372945.69</v>
      </c>
      <c r="L44" s="20">
        <v>2591758.1799999997</v>
      </c>
      <c r="M44" s="20">
        <v>0</v>
      </c>
      <c r="N44" s="29">
        <v>0</v>
      </c>
      <c r="O44" s="29">
        <v>0</v>
      </c>
      <c r="P44" s="29">
        <v>81459.78</v>
      </c>
      <c r="Q44" s="20">
        <v>0</v>
      </c>
      <c r="R44" s="20">
        <v>0</v>
      </c>
      <c r="S44" s="29">
        <v>0</v>
      </c>
      <c r="T44" s="20">
        <v>4325117.2</v>
      </c>
      <c r="U44" s="20">
        <v>0</v>
      </c>
      <c r="V44" s="20">
        <v>13174359.08</v>
      </c>
      <c r="W44" s="20">
        <v>4424018.2</v>
      </c>
      <c r="X44" s="20">
        <v>11089022.84</v>
      </c>
      <c r="Y44" s="30">
        <v>10217044.99</v>
      </c>
      <c r="Z44" s="20">
        <v>272124.24</v>
      </c>
      <c r="AA44" s="20">
        <v>245171.02</v>
      </c>
      <c r="AB44" s="20">
        <v>8100675.3700000001</v>
      </c>
      <c r="AC44" s="29">
        <v>0</v>
      </c>
      <c r="AD44" s="20">
        <v>0</v>
      </c>
      <c r="AE44" s="20">
        <v>0</v>
      </c>
      <c r="AF44" s="20">
        <v>10548197.949999999</v>
      </c>
      <c r="AG44" s="20">
        <v>12952382.66</v>
      </c>
      <c r="AH44" s="20">
        <v>76603.58</v>
      </c>
      <c r="AI44" s="20">
        <v>1825780.09</v>
      </c>
      <c r="AJ44" s="29">
        <v>0</v>
      </c>
      <c r="AK44" s="20">
        <v>6571484</v>
      </c>
      <c r="AL44" s="20">
        <f>+SUM(B44:AK44)</f>
        <v>86955608.280000001</v>
      </c>
    </row>
    <row r="45" spans="1:39" ht="18" customHeight="1" x14ac:dyDescent="0.3">
      <c r="A45" s="21" t="s">
        <v>32</v>
      </c>
      <c r="B45" s="22">
        <f t="shared" ref="B45:AL45" si="16">+B43-B44</f>
        <v>2904548.3599999994</v>
      </c>
      <c r="C45" s="22">
        <f t="shared" si="16"/>
        <v>38022825.75999999</v>
      </c>
      <c r="D45" s="22">
        <f t="shared" si="16"/>
        <v>1991989.4200000018</v>
      </c>
      <c r="E45" s="22">
        <f t="shared" si="16"/>
        <v>-1011393.5199999996</v>
      </c>
      <c r="F45" s="22">
        <f t="shared" si="16"/>
        <v>24570884.610000025</v>
      </c>
      <c r="G45" s="22">
        <f t="shared" si="16"/>
        <v>-6196697.75</v>
      </c>
      <c r="H45" s="22">
        <f t="shared" si="16"/>
        <v>-889817.46999999881</v>
      </c>
      <c r="I45" s="22">
        <f t="shared" si="16"/>
        <v>1377708.4500000011</v>
      </c>
      <c r="J45" s="22">
        <f t="shared" si="16"/>
        <v>-415055.66000000254</v>
      </c>
      <c r="K45" s="22">
        <f t="shared" si="16"/>
        <v>284136.64999999612</v>
      </c>
      <c r="L45" s="22">
        <f t="shared" si="16"/>
        <v>3761485.7600000277</v>
      </c>
      <c r="M45" s="22">
        <f t="shared" si="16"/>
        <v>40290906.499999985</v>
      </c>
      <c r="N45" s="22">
        <f t="shared" si="16"/>
        <v>114689.5900000073</v>
      </c>
      <c r="O45" s="22">
        <f t="shared" si="16"/>
        <v>762281.21000000043</v>
      </c>
      <c r="P45" s="22">
        <f t="shared" si="16"/>
        <v>-2507959.7799999993</v>
      </c>
      <c r="Q45" s="22">
        <f t="shared" si="16"/>
        <v>-889298.5700000003</v>
      </c>
      <c r="R45" s="22">
        <f t="shared" si="16"/>
        <v>396110.39999999478</v>
      </c>
      <c r="S45" s="22">
        <f t="shared" si="16"/>
        <v>162320.4300000025</v>
      </c>
      <c r="T45" s="22">
        <f t="shared" si="16"/>
        <v>11656765.690000005</v>
      </c>
      <c r="U45" s="22">
        <f t="shared" si="16"/>
        <v>2378.4300000015646</v>
      </c>
      <c r="V45" s="22">
        <f t="shared" si="16"/>
        <v>27364016.269999996</v>
      </c>
      <c r="W45" s="22">
        <f t="shared" si="16"/>
        <v>-11048959.530000042</v>
      </c>
      <c r="X45" s="22">
        <f t="shared" si="16"/>
        <v>-5676488.8399999402</v>
      </c>
      <c r="Y45" s="22">
        <f t="shared" si="16"/>
        <v>40337264.860000022</v>
      </c>
      <c r="Z45" s="22">
        <f t="shared" si="16"/>
        <v>1432508.2000000014</v>
      </c>
      <c r="AA45" s="22">
        <f t="shared" si="16"/>
        <v>-3828175.3499999926</v>
      </c>
      <c r="AB45" s="22">
        <f t="shared" si="16"/>
        <v>17117932.859999988</v>
      </c>
      <c r="AC45" s="22">
        <f t="shared" si="16"/>
        <v>2082112.6199999936</v>
      </c>
      <c r="AD45" s="22">
        <f t="shared" si="16"/>
        <v>880977.84999999963</v>
      </c>
      <c r="AE45" s="22">
        <f t="shared" si="16"/>
        <v>-311952.94999999925</v>
      </c>
      <c r="AF45" s="22">
        <f t="shared" si="16"/>
        <v>18521055.47000001</v>
      </c>
      <c r="AG45" s="22">
        <f t="shared" si="16"/>
        <v>16688910.610000011</v>
      </c>
      <c r="AH45" s="22">
        <f t="shared" si="16"/>
        <v>2388058.2899999986</v>
      </c>
      <c r="AI45" s="22">
        <f t="shared" si="16"/>
        <v>3003476.0099999942</v>
      </c>
      <c r="AJ45" s="22">
        <f t="shared" si="16"/>
        <v>534331.99999999907</v>
      </c>
      <c r="AK45" s="22">
        <f t="shared" si="16"/>
        <v>82479709.609999895</v>
      </c>
      <c r="AL45" s="22">
        <f t="shared" si="16"/>
        <v>306353586.48999906</v>
      </c>
    </row>
    <row r="46" spans="1:39" x14ac:dyDescent="0.3">
      <c r="AG46" s="11"/>
    </row>
    <row r="47" spans="1:39" ht="19.2" customHeight="1" x14ac:dyDescent="0.3">
      <c r="A47" s="9" t="s">
        <v>60</v>
      </c>
      <c r="H47" s="3"/>
      <c r="AG47" s="11"/>
    </row>
    <row r="48" spans="1:39" ht="20.399999999999999" customHeight="1" x14ac:dyDescent="0.3">
      <c r="A48" s="4" t="s">
        <v>74</v>
      </c>
      <c r="H48" s="2"/>
      <c r="AG48" s="2"/>
    </row>
    <row r="49" spans="1:8" x14ac:dyDescent="0.3">
      <c r="A49" s="8"/>
      <c r="H49" s="2"/>
    </row>
    <row r="50" spans="1:8" ht="7.2" customHeight="1" x14ac:dyDescent="0.3">
      <c r="H50" s="2"/>
    </row>
    <row r="51" spans="1:8" ht="21" customHeight="1" x14ac:dyDescent="0.3"/>
  </sheetData>
  <printOptions horizontalCentered="1"/>
  <pageMargins left="0.70866141732283472" right="0.70866141732283472" top="0.70866141732283472" bottom="0.70866141732283472" header="0.31496062992125984" footer="0.31496062992125984"/>
  <pageSetup scale="1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Resultados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Paola González Hernández</dc:creator>
  <cp:lastModifiedBy>Sindy Patricia Rodríguez Obregón</cp:lastModifiedBy>
  <cp:lastPrinted>2018-01-22T17:21:53Z</cp:lastPrinted>
  <dcterms:created xsi:type="dcterms:W3CDTF">2016-01-21T19:36:10Z</dcterms:created>
  <dcterms:modified xsi:type="dcterms:W3CDTF">2018-01-22T17:23:04Z</dcterms:modified>
</cp:coreProperties>
</file>