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documents\Mis_Documentos\Sitio web\Pases a produccion\Estados Financieros\"/>
    </mc:Choice>
  </mc:AlternateContent>
  <bookViews>
    <workbookView xWindow="0" yWindow="0" windowWidth="5976" windowHeight="1932" tabRatio="602"/>
  </bookViews>
  <sheets>
    <sheet name="Estado de Resultad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4" i="2" l="1"/>
  <c r="AL42" i="2"/>
  <c r="AL41" i="2"/>
  <c r="AL39" i="2"/>
  <c r="AL38" i="2"/>
  <c r="AL35" i="2"/>
  <c r="AL34" i="2"/>
  <c r="AL31" i="2"/>
  <c r="AL32" i="2"/>
  <c r="AL30" i="2"/>
  <c r="AL23" i="2"/>
  <c r="AL24" i="2"/>
  <c r="AL25" i="2"/>
  <c r="AL26" i="2"/>
  <c r="AL27" i="2"/>
  <c r="AL22" i="2"/>
  <c r="AL15" i="2"/>
  <c r="AL16" i="2"/>
  <c r="AL17" i="2"/>
  <c r="AL18" i="2"/>
  <c r="AL19" i="2"/>
  <c r="AL14" i="2"/>
  <c r="B20" i="2" l="1"/>
  <c r="B40" i="2"/>
  <c r="B37" i="2"/>
  <c r="D45" i="2" l="1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D28" i="2"/>
  <c r="E28" i="2"/>
  <c r="F28" i="2"/>
  <c r="G28" i="2"/>
  <c r="G29" i="2" s="1"/>
  <c r="H28" i="2"/>
  <c r="I28" i="2"/>
  <c r="J28" i="2"/>
  <c r="K28" i="2"/>
  <c r="K29" i="2" s="1"/>
  <c r="L28" i="2"/>
  <c r="M28" i="2"/>
  <c r="N28" i="2"/>
  <c r="O28" i="2"/>
  <c r="O29" i="2" s="1"/>
  <c r="P28" i="2"/>
  <c r="Q28" i="2"/>
  <c r="R28" i="2"/>
  <c r="S28" i="2"/>
  <c r="S29" i="2" s="1"/>
  <c r="T28" i="2"/>
  <c r="U28" i="2"/>
  <c r="V28" i="2"/>
  <c r="W28" i="2"/>
  <c r="W29" i="2" s="1"/>
  <c r="X28" i="2"/>
  <c r="Y28" i="2"/>
  <c r="Z28" i="2"/>
  <c r="AA28" i="2"/>
  <c r="AA29" i="2" s="1"/>
  <c r="AB28" i="2"/>
  <c r="AC28" i="2"/>
  <c r="AD28" i="2"/>
  <c r="AE28" i="2"/>
  <c r="AE29" i="2" s="1"/>
  <c r="AF28" i="2"/>
  <c r="AG28" i="2"/>
  <c r="AH28" i="2"/>
  <c r="AI28" i="2"/>
  <c r="AI29" i="2" s="1"/>
  <c r="AJ28" i="2"/>
  <c r="AK28" i="2"/>
  <c r="AL28" i="2"/>
  <c r="D29" i="2"/>
  <c r="E29" i="2"/>
  <c r="F29" i="2"/>
  <c r="H29" i="2"/>
  <c r="I29" i="2"/>
  <c r="J29" i="2"/>
  <c r="L29" i="2"/>
  <c r="M29" i="2"/>
  <c r="N29" i="2"/>
  <c r="P29" i="2"/>
  <c r="Q29" i="2"/>
  <c r="R29" i="2"/>
  <c r="T29" i="2"/>
  <c r="U29" i="2"/>
  <c r="V29" i="2"/>
  <c r="X29" i="2"/>
  <c r="Y29" i="2"/>
  <c r="Z29" i="2"/>
  <c r="AB29" i="2"/>
  <c r="AC29" i="2"/>
  <c r="AD29" i="2"/>
  <c r="AF29" i="2"/>
  <c r="AG29" i="2"/>
  <c r="AH29" i="2"/>
  <c r="AJ29" i="2"/>
  <c r="AK29" i="2"/>
  <c r="AL29" i="2"/>
  <c r="AL33" i="2" s="1"/>
  <c r="AL36" i="2" s="1"/>
  <c r="AL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43" i="2" l="1"/>
  <c r="AL45" i="2" s="1"/>
  <c r="C45" i="2" l="1"/>
  <c r="C43" i="2"/>
  <c r="C40" i="2"/>
  <c r="C36" i="2"/>
  <c r="C37" i="2"/>
  <c r="C33" i="2"/>
  <c r="C28" i="2"/>
  <c r="C29" i="2"/>
  <c r="C20" i="2"/>
  <c r="B28" i="2" l="1"/>
  <c r="B29" i="2" l="1"/>
  <c r="B33" i="2" l="1"/>
  <c r="B36" i="2" l="1"/>
  <c r="B43" i="2" s="1"/>
  <c r="B45" i="2" s="1"/>
</calcChain>
</file>

<file path=xl/sharedStrings.xml><?xml version="1.0" encoding="utf-8"?>
<sst xmlns="http://schemas.openxmlformats.org/spreadsheetml/2006/main" count="76" uniqueCount="75">
  <si>
    <t>Obligaciones financieras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</si>
  <si>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</si>
  <si>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</si>
  <si>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</si>
  <si>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</si>
  <si>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</si>
  <si>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</si>
  <si>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</si>
  <si>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</si>
  <si>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</si>
  <si>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</si>
  <si>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</si>
  <si>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</si>
  <si>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</si>
  <si>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</si>
  <si>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</si>
  <si>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</si>
  <si>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</si>
  <si>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</si>
  <si>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</si>
  <si>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</si>
  <si>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</si>
  <si>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</si>
  <si>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</si>
  <si>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</si>
  <si>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</si>
  <si>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</si>
  <si>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</si>
  <si>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</si>
  <si>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</si>
  <si>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</si>
  <si>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</si>
  <si>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</si>
  <si>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</si>
  <si>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</si>
  <si>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</si>
  <si>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</si>
  <si>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</si>
  <si>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</si>
  <si>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</si>
  <si>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</si>
  <si>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</si>
  <si>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</si>
  <si>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</si>
  <si>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</si>
  <si>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>FUNDACION FDL</t>
  </si>
  <si>
    <t xml:space="preserve">FUNDEMUJER </t>
  </si>
  <si>
    <t>FUNDENUSE S.A.</t>
  </si>
  <si>
    <t>GENTE MAS GENTE S.A.</t>
  </si>
  <si>
    <t>GMG SERVICIOS Nicaragua S.A.</t>
  </si>
  <si>
    <t>INSTACREDIT S.A.</t>
  </si>
  <si>
    <t>LEON 2000 IMF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</si>
  <si>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</si>
  <si>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</si>
  <si>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</si>
  <si>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</si>
  <si>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</si>
  <si>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</si>
  <si>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t>TODAS LAS INSTITUCIONES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</si>
  <si>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</si>
  <si>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</si>
  <si>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</si>
  <si>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MERCAPITAL, S.A.</t>
  </si>
  <si>
    <t>FINANCIA IFIM, S.A.</t>
  </si>
  <si>
    <t>SOYAHORA, S.A.</t>
  </si>
  <si>
    <t>UNICOSERVI, S.A.</t>
  </si>
  <si>
    <t>CREDIEXPRESS, S.A.</t>
  </si>
  <si>
    <t>CREDIGLOBEX, S.A.</t>
  </si>
  <si>
    <t>SERFIDE S.A.</t>
  </si>
  <si>
    <t xml:space="preserve">SERFIGSA </t>
  </si>
  <si>
    <t>PROMUJER LLC Sucursal Nicaragua</t>
  </si>
  <si>
    <t>ACCIONA FINANCE S.A.</t>
  </si>
  <si>
    <t>CREDIFÁCIL</t>
  </si>
  <si>
    <t>Tipo de Cambio Oficial al 31/07/2017 es de C$ 30.1676 por US$1 dólar</t>
  </si>
  <si>
    <t>ACUMULADO DEL 1RO DE ENERO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</si>
</sst>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7" formatCode="_(&quot;$&quot;* #,##0.00_);_(&quot;$&quot;* \(#,##0.00\);_(&quot;$&quot;* &quot;-&quot;??_);_(@_)"/>
    <numFmt numFmtId="168" formatCode="_([$€-2]* #,##0.00_);_([$€-2]* \(#,##0.00\);_([$€-2]* &quot;-&quot;??_)"/>
    <numFmt numFmtId="169" formatCode="_-* #,##0.00\ _C_$_-;\-* #,##0.00\ _C_$_-;_-* &quot;-&quot;??\ _C_$_-;_-@_-"/>
    <numFmt numFmtId="170" formatCode="_ * #,##0.00_ ;_ * \-#,##0.00_ ;_ * &quot;-&quot;??_ ;_ @_ "/>
    <numFmt numFmtId="171" formatCode="0.00_ 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9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168" fontId="13" fillId="0" borderId="0" applyFont="0" applyFill="0" applyBorder="0" applyAlignment="0" applyProtection="0"/>
    <xf numFmtId="0" fontId="14" fillId="0" borderId="0">
      <alignment vertical="top"/>
    </xf>
    <xf numFmtId="164" fontId="5" fillId="0" borderId="0" applyFont="0" applyFill="0" applyBorder="0" applyAlignment="0" applyProtection="0"/>
    <xf numFmtId="0" fontId="13" fillId="0" borderId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3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4" fillId="0" borderId="0">
      <alignment vertical="top"/>
    </xf>
    <xf numFmtId="0" fontId="13" fillId="0" borderId="0"/>
    <xf numFmtId="0" fontId="12" fillId="0" borderId="12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4" fontId="13" fillId="0" borderId="0" applyFont="0" applyFill="0" applyBorder="0" applyAlignment="0" applyProtection="0"/>
    <xf numFmtId="0" fontId="1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4" fillId="0" borderId="0" applyFont="0" applyFill="0" applyBorder="0" applyAlignment="0" applyProtection="0">
      <alignment vertical="top"/>
    </xf>
    <xf numFmtId="0" fontId="5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0" borderId="0"/>
    <xf numFmtId="170" fontId="13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6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7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9" borderId="0" applyNumberFormat="0" applyBorder="0" applyAlignment="0" applyProtection="0"/>
    <xf numFmtId="0" fontId="20" fillId="21" borderId="13" applyNumberFormat="0" applyAlignment="0" applyProtection="0"/>
    <xf numFmtId="0" fontId="21" fillId="22" borderId="14" applyNumberForma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24" fillId="12" borderId="13" applyNumberFormat="0" applyAlignment="0" applyProtection="0"/>
    <xf numFmtId="0" fontId="25" fillId="8" borderId="0" applyNumberFormat="0" applyBorder="0" applyAlignment="0" applyProtection="0"/>
    <xf numFmtId="0" fontId="26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8" borderId="16" applyNumberFormat="0" applyFont="0" applyAlignment="0" applyProtection="0"/>
    <xf numFmtId="9" fontId="13" fillId="0" borderId="0" applyFont="0" applyFill="0" applyBorder="0" applyAlignment="0" applyProtection="0"/>
    <xf numFmtId="0" fontId="27" fillId="21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23" fillId="0" borderId="20" applyNumberFormat="0" applyFill="0" applyAlignment="0" applyProtection="0"/>
    <xf numFmtId="0" fontId="33" fillId="0" borderId="21" applyNumberFormat="0" applyFill="0" applyAlignment="0" applyProtection="0"/>
  </cellStyleXfs>
  <cellXfs count="38">
    <xf numFmtId="0" fontId="0" fillId="0" borderId="0" xfId="0"/>
    <xf numFmtId="0" fontId="3" fillId="6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3" xfId="0" applyBorder="1"/>
    <xf numFmtId="4" fontId="0" fillId="0" borderId="0" xfId="0" applyNumberFormat="1"/>
    <xf numFmtId="39" fontId="1" fillId="4" borderId="3" xfId="0" applyNumberFormat="1" applyFont="1" applyFill="1" applyBorder="1" applyAlignment="1">
      <alignment horizontal="right"/>
    </xf>
    <xf numFmtId="39" fontId="0" fillId="0" borderId="0" xfId="0" applyNumberFormat="1"/>
    <xf numFmtId="0" fontId="0" fillId="0" borderId="7" xfId="0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4" fillId="6" borderId="0" xfId="0" applyFont="1" applyFill="1" applyAlignment="1">
      <alignment wrapText="1"/>
    </xf>
    <xf numFmtId="9" fontId="0" fillId="0" borderId="0" xfId="1" applyFont="1"/>
    <xf numFmtId="0" fontId="6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39" fontId="0" fillId="0" borderId="3" xfId="0" applyNumberForma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39" fontId="0" fillId="0" borderId="3" xfId="0" applyNumberFormat="1" applyFill="1" applyBorder="1" applyAlignment="1">
      <alignment horizontal="right"/>
    </xf>
    <xf numFmtId="4" fontId="2" fillId="0" borderId="0" xfId="0" applyNumberFormat="1" applyFont="1"/>
    <xf numFmtId="165" fontId="0" fillId="0" borderId="0" xfId="4" applyFont="1"/>
    <xf numFmtId="0" fontId="2" fillId="0" borderId="11" xfId="0" applyFont="1" applyFill="1" applyBorder="1" applyAlignment="1">
      <alignment horizontal="left"/>
    </xf>
    <xf numFmtId="0" fontId="0" fillId="0" borderId="0" xfId="0"/>
    <xf numFmtId="39" fontId="0" fillId="0" borderId="3" xfId="0" applyNumberFormat="1" applyBorder="1" applyAlignment="1"/>
    <xf numFmtId="39" fontId="2" fillId="0" borderId="3" xfId="0" applyNumberFormat="1" applyFont="1" applyFill="1" applyBorder="1" applyAlignment="1"/>
    <xf numFmtId="39" fontId="0" fillId="0" borderId="3" xfId="0" applyNumberFormat="1" applyBorder="1"/>
    <xf numFmtId="0" fontId="1" fillId="2" borderId="1" xfId="0" applyFont="1" applyFill="1" applyBorder="1" applyAlignment="1">
      <alignment horizontal="center" vertical="center"/>
    </xf>
    <xf numFmtId="165" fontId="1" fillId="2" borderId="6" xfId="4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34">
    <cellStyle name="20% - Énfasis1 2" xfId="82"/>
    <cellStyle name="20% - Énfasis2 2" xfId="83"/>
    <cellStyle name="20% - Énfasis3 2" xfId="84"/>
    <cellStyle name="20% - Énfasis4 2" xfId="85"/>
    <cellStyle name="20% - Énfasis5 2" xfId="86"/>
    <cellStyle name="20% - Énfasis6 2" xfId="87"/>
    <cellStyle name="40% - Énfasis1 2" xfId="88"/>
    <cellStyle name="40% - Énfasis2 2" xfId="89"/>
    <cellStyle name="40% - Énfasis3 2" xfId="90"/>
    <cellStyle name="40% - Énfasis4 2" xfId="91"/>
    <cellStyle name="40% - Énfasis5 2" xfId="92"/>
    <cellStyle name="40% - Énfasis6 2" xfId="93"/>
    <cellStyle name="60% - Énfasis1 2" xfId="94"/>
    <cellStyle name="60% - Énfasis2 2" xfId="95"/>
    <cellStyle name="60% - Énfasis3 2" xfId="96"/>
    <cellStyle name="60% - Énfasis4 2" xfId="97"/>
    <cellStyle name="60% - Énfasis5 2" xfId="98"/>
    <cellStyle name="60% - Énfasis6 2" xfId="99"/>
    <cellStyle name="Buena 2" xfId="100"/>
    <cellStyle name="Cálculo 2" xfId="101"/>
    <cellStyle name="Celda de comprobación 2" xfId="102"/>
    <cellStyle name="Celda vinculada 2" xfId="103"/>
    <cellStyle name="Comma 2 3" xfId="35"/>
    <cellStyle name="Comma 4" xfId="34"/>
    <cellStyle name="Encabezado 1 2" xfId="20"/>
    <cellStyle name="Encabezado 1 3" xfId="31"/>
    <cellStyle name="Encabezado 4 2" xfId="104"/>
    <cellStyle name="Énfasis1 2" xfId="105"/>
    <cellStyle name="Énfasis2 2" xfId="106"/>
    <cellStyle name="Énfasis3 2" xfId="107"/>
    <cellStyle name="Énfasis4 2" xfId="108"/>
    <cellStyle name="Énfasis5 2" xfId="109"/>
    <cellStyle name="Énfasis6 2" xfId="110"/>
    <cellStyle name="Entrada 2" xfId="111"/>
    <cellStyle name="Euro" xfId="6"/>
    <cellStyle name="Incorrecto 2" xfId="112"/>
    <cellStyle name="Millares" xfId="4" builtinId="3"/>
    <cellStyle name="Millares 10 13" xfId="67"/>
    <cellStyle name="Millares 10 13 2" xfId="61"/>
    <cellStyle name="Millares 10 2" xfId="79"/>
    <cellStyle name="Millares 10 2 11" xfId="65"/>
    <cellStyle name="Millares 15 2 2" xfId="57"/>
    <cellStyle name="Millares 2" xfId="3"/>
    <cellStyle name="Millares 2 10" xfId="32"/>
    <cellStyle name="Millares 2 10 8" xfId="63"/>
    <cellStyle name="Millares 2 14 3" xfId="77"/>
    <cellStyle name="Millares 2 2" xfId="17"/>
    <cellStyle name="Millares 2 2 2 4 2" xfId="74"/>
    <cellStyle name="Millares 2 3" xfId="33"/>
    <cellStyle name="Millares 2 4" xfId="39"/>
    <cellStyle name="Millares 2 5" xfId="42"/>
    <cellStyle name="Millares 2 6" xfId="54"/>
    <cellStyle name="Millares 3" xfId="8"/>
    <cellStyle name="Millares 3 2" xfId="12"/>
    <cellStyle name="Millares 3 2 2" xfId="37"/>
    <cellStyle name="Millares 3 3" xfId="52"/>
    <cellStyle name="Millares 39" xfId="53"/>
    <cellStyle name="Millares 4" xfId="23"/>
    <cellStyle name="Millares 5" xfId="27"/>
    <cellStyle name="Millares 5 15" xfId="62"/>
    <cellStyle name="Millares 5 2" xfId="80"/>
    <cellStyle name="Millares 5 2 15" xfId="76"/>
    <cellStyle name="Millares 6" xfId="11"/>
    <cellStyle name="Millares 7" xfId="10"/>
    <cellStyle name="Millares 9" xfId="38"/>
    <cellStyle name="Moneda 4" xfId="16"/>
    <cellStyle name="Neutral 2" xfId="113"/>
    <cellStyle name="Normal" xfId="0" builtinId="0"/>
    <cellStyle name="Normal 10" xfId="30"/>
    <cellStyle name="Normal 10 12" xfId="58"/>
    <cellStyle name="Normal 10 6" xfId="78"/>
    <cellStyle name="Normal 11" xfId="114"/>
    <cellStyle name="Normal 11 17" xfId="70"/>
    <cellStyle name="Normal 11 9" xfId="66"/>
    <cellStyle name="Normal 12 2" xfId="115"/>
    <cellStyle name="Normal 15" xfId="14"/>
    <cellStyle name="Normal 154" xfId="59"/>
    <cellStyle name="Normal 16" xfId="116"/>
    <cellStyle name="Normal 17 2 10" xfId="56"/>
    <cellStyle name="Normal 17 2 2" xfId="75"/>
    <cellStyle name="Normal 17 2 2 6" xfId="64"/>
    <cellStyle name="Normal 17 2 2 6 2" xfId="73"/>
    <cellStyle name="Normal 198" xfId="71"/>
    <cellStyle name="Normal 2" xfId="2"/>
    <cellStyle name="Normal 2 2" xfId="7"/>
    <cellStyle name="Normal 2 2 2" xfId="43"/>
    <cellStyle name="Normal 2 2 3" xfId="117"/>
    <cellStyle name="Normal 2 3" xfId="81"/>
    <cellStyle name="Normal 2 5 10" xfId="68"/>
    <cellStyle name="Normal 2 5 2 13" xfId="69"/>
    <cellStyle name="Normal 2_BalanzaCrediglobex" xfId="29"/>
    <cellStyle name="Normal 3" xfId="15"/>
    <cellStyle name="Normal 3 2" xfId="44"/>
    <cellStyle name="Normal 3 2 2" xfId="119"/>
    <cellStyle name="Normal 3 3" xfId="118"/>
    <cellStyle name="Normal 3 7" xfId="60"/>
    <cellStyle name="Normal 3_SIG_A_Resumen 2" xfId="5"/>
    <cellStyle name="Normal 4" xfId="19"/>
    <cellStyle name="Normal 4 2" xfId="24"/>
    <cellStyle name="Normal 4 3" xfId="45"/>
    <cellStyle name="Normal 5" xfId="25"/>
    <cellStyle name="Normal 5 2" xfId="51"/>
    <cellStyle name="Normal 5 3" xfId="40"/>
    <cellStyle name="Normal 5 4" xfId="55"/>
    <cellStyle name="Normal 57" xfId="72"/>
    <cellStyle name="Normal 6" xfId="22"/>
    <cellStyle name="Normal 6 2" xfId="46"/>
    <cellStyle name="Normal 67" xfId="120"/>
    <cellStyle name="Normal 7" xfId="26"/>
    <cellStyle name="Normal 7 2" xfId="47"/>
    <cellStyle name="Normal 8" xfId="28"/>
    <cellStyle name="Normal 8 2" xfId="48"/>
    <cellStyle name="Normal 8 3" xfId="50"/>
    <cellStyle name="Normal 8 4" xfId="41"/>
    <cellStyle name="Normal 80" xfId="121"/>
    <cellStyle name="Normal 9" xfId="9"/>
    <cellStyle name="Normal 9 2" xfId="36"/>
    <cellStyle name="Normal 9 3" xfId="49"/>
    <cellStyle name="Normal 91" xfId="122"/>
    <cellStyle name="Normal 96" xfId="123"/>
    <cellStyle name="Notas 2" xfId="124"/>
    <cellStyle name="Porcentaje" xfId="1" builtinId="5"/>
    <cellStyle name="Porcentaje 2" xfId="13"/>
    <cellStyle name="Porcentaje 2 2" xfId="125"/>
    <cellStyle name="Porcentual 2" xfId="18"/>
    <cellStyle name="Salida 2" xfId="126"/>
    <cellStyle name="Texto de advertencia 2" xfId="127"/>
    <cellStyle name="Texto explicativo 2" xfId="128"/>
    <cellStyle name="Título 1 2" xfId="21"/>
    <cellStyle name="Título 1 2 2" xfId="130"/>
    <cellStyle name="Título 2 2" xfId="131"/>
    <cellStyle name="Título 3 2" xfId="132"/>
    <cellStyle name="Título 4" xfId="129"/>
    <cellStyle name="Total 2" xfId="133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5052060</xdr:colOff>
      <xdr:row>5</xdr:row>
      <xdr:rowOff>83820</xdr:rowOff>
    </xdr:to>
    <xdr:pic>
      <xdr:nvPicPr>
        <xdr:cNvPr id="2" name="Imagen 1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52060" cy="99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5:AM51"/>
  <sheetViews>
    <sheetView tabSelected="1" zoomScale="50" zoomScaleNormal="5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G53" sqref="AG53"/>
    </sheetView>
  </sheetViews>
  <sheetFormatPr baseColWidth="10" defaultRowHeight="14.4" x14ac:dyDescent="0.3"/>
  <cols>
    <col min="1" max="1" width="73.88671875" customWidth="1"/>
    <col min="2" max="2" width="31" bestFit="1" customWidth="1"/>
    <col min="3" max="3" width="20.109375" bestFit="1" customWidth="1"/>
    <col min="4" max="5" width="19.88671875" bestFit="1" customWidth="1"/>
    <col min="6" max="6" width="20" customWidth="1"/>
    <col min="7" max="7" width="24.33203125" bestFit="1" customWidth="1"/>
    <col min="8" max="8" width="20.109375" bestFit="1" customWidth="1"/>
    <col min="9" max="9" width="18.44140625" bestFit="1" customWidth="1"/>
    <col min="10" max="11" width="20.109375" bestFit="1" customWidth="1"/>
    <col min="12" max="12" width="26.44140625" bestFit="1" customWidth="1"/>
    <col min="13" max="13" width="21.21875" style="27" bestFit="1" customWidth="1"/>
    <col min="14" max="14" width="25" bestFit="1" customWidth="1"/>
    <col min="15" max="15" width="21.109375" bestFit="1" customWidth="1"/>
    <col min="16" max="16" width="18.88671875" bestFit="1" customWidth="1"/>
    <col min="17" max="17" width="19.33203125" bestFit="1" customWidth="1"/>
    <col min="18" max="18" width="19.88671875" bestFit="1" customWidth="1"/>
    <col min="19" max="19" width="18.44140625" bestFit="1" customWidth="1"/>
    <col min="20" max="20" width="20.5546875" bestFit="1" customWidth="1"/>
    <col min="21" max="21" width="18.44140625" bestFit="1" customWidth="1"/>
    <col min="22" max="22" width="21.44140625" bestFit="1" customWidth="1"/>
    <col min="23" max="23" width="25" bestFit="1" customWidth="1"/>
    <col min="24" max="24" width="20.88671875" bestFit="1" customWidth="1"/>
    <col min="25" max="25" width="23.21875" bestFit="1" customWidth="1"/>
    <col min="26" max="26" width="25.44140625" bestFit="1" customWidth="1"/>
    <col min="27" max="27" width="24.33203125" bestFit="1" customWidth="1"/>
    <col min="28" max="28" width="21.77734375" bestFit="1" customWidth="1"/>
    <col min="29" max="29" width="26.77734375" bestFit="1" customWidth="1"/>
    <col min="30" max="30" width="19.88671875" bestFit="1" customWidth="1"/>
    <col min="31" max="31" width="18.44140625" bestFit="1" customWidth="1"/>
    <col min="32" max="32" width="27.109375" bestFit="1" customWidth="1"/>
    <col min="33" max="33" width="45.109375" customWidth="1"/>
    <col min="34" max="34" width="18.44140625" bestFit="1" customWidth="1"/>
    <col min="35" max="35" width="20.109375" bestFit="1" customWidth="1"/>
    <col min="36" max="36" width="22.109375" bestFit="1" customWidth="1"/>
    <col min="37" max="37" width="23.44140625" bestFit="1" customWidth="1"/>
    <col min="38" max="38" width="23.77734375" bestFit="1" customWidth="1"/>
    <col min="39" max="39" width="14" customWidth="1"/>
  </cols>
  <sheetData>
    <row r="5" spans="1:38" x14ac:dyDescent="0.3">
      <c r="AL5" s="15"/>
    </row>
    <row r="6" spans="1:38" x14ac:dyDescent="0.3">
      <c r="B6" s="27"/>
    </row>
    <row r="7" spans="1:38" x14ac:dyDescent="0.3">
      <c r="A7" s="1" t="s">
        <v>58</v>
      </c>
      <c r="B7" s="27"/>
      <c r="G7" s="25"/>
      <c r="T7" s="11"/>
    </row>
    <row r="8" spans="1:38" ht="16.2" x14ac:dyDescent="0.3">
      <c r="A8" s="16" t="s">
        <v>59</v>
      </c>
      <c r="B8" s="27"/>
    </row>
    <row r="9" spans="1:38" x14ac:dyDescent="0.3">
      <c r="A9" s="1" t="s">
        <v>74</v>
      </c>
      <c r="B9" s="27"/>
      <c r="D9" s="27"/>
      <c r="I9" s="27"/>
      <c r="U9" s="27"/>
      <c r="AH9" s="11"/>
    </row>
    <row r="10" spans="1:38" x14ac:dyDescent="0.3">
      <c r="A10" s="1" t="s">
        <v>1</v>
      </c>
      <c r="B10" s="27"/>
      <c r="K10" s="27"/>
      <c r="Z10" s="27"/>
      <c r="AD10" s="27"/>
      <c r="AE10" s="27"/>
    </row>
    <row r="11" spans="1:38" ht="15" thickBot="1" x14ac:dyDescent="0.35">
      <c r="A11" s="1"/>
      <c r="B11" s="27"/>
    </row>
    <row r="12" spans="1:38" ht="34.799999999999997" customHeight="1" x14ac:dyDescent="0.3">
      <c r="A12" s="31"/>
      <c r="B12" s="32" t="s">
        <v>71</v>
      </c>
      <c r="C12" s="33" t="s">
        <v>33</v>
      </c>
      <c r="D12" s="33" t="s">
        <v>34</v>
      </c>
      <c r="E12" s="33" t="s">
        <v>35</v>
      </c>
      <c r="F12" s="19" t="s">
        <v>36</v>
      </c>
      <c r="G12" s="19" t="s">
        <v>37</v>
      </c>
      <c r="H12" s="33" t="s">
        <v>38</v>
      </c>
      <c r="I12" s="33" t="s">
        <v>39</v>
      </c>
      <c r="J12" s="33" t="s">
        <v>40</v>
      </c>
      <c r="K12" s="33" t="s">
        <v>41</v>
      </c>
      <c r="L12" s="33" t="s">
        <v>66</v>
      </c>
      <c r="M12" s="33" t="s">
        <v>72</v>
      </c>
      <c r="N12" s="33" t="s">
        <v>67</v>
      </c>
      <c r="O12" s="19" t="s">
        <v>42</v>
      </c>
      <c r="P12" s="19" t="s">
        <v>63</v>
      </c>
      <c r="Q12" s="33" t="s">
        <v>43</v>
      </c>
      <c r="R12" s="33" t="s">
        <v>44</v>
      </c>
      <c r="S12" s="19" t="s">
        <v>61</v>
      </c>
      <c r="T12" s="19" t="s">
        <v>45</v>
      </c>
      <c r="U12" s="33" t="s">
        <v>46</v>
      </c>
      <c r="V12" s="19" t="s">
        <v>47</v>
      </c>
      <c r="W12" s="19" t="s">
        <v>48</v>
      </c>
      <c r="X12" s="19" t="s">
        <v>49</v>
      </c>
      <c r="Y12" s="19" t="s">
        <v>50</v>
      </c>
      <c r="Z12" s="34" t="s">
        <v>51</v>
      </c>
      <c r="AA12" s="35" t="s">
        <v>62</v>
      </c>
      <c r="AB12" s="19" t="s">
        <v>52</v>
      </c>
      <c r="AC12" s="19" t="s">
        <v>53</v>
      </c>
      <c r="AD12" s="33" t="s">
        <v>54</v>
      </c>
      <c r="AE12" s="33" t="s">
        <v>55</v>
      </c>
      <c r="AF12" s="19" t="s">
        <v>56</v>
      </c>
      <c r="AG12" s="19" t="s">
        <v>70</v>
      </c>
      <c r="AH12" s="19" t="s">
        <v>68</v>
      </c>
      <c r="AI12" s="33" t="s">
        <v>69</v>
      </c>
      <c r="AJ12" s="36" t="s">
        <v>64</v>
      </c>
      <c r="AK12" s="36" t="s">
        <v>65</v>
      </c>
      <c r="AL12" s="37" t="s">
        <v>57</v>
      </c>
    </row>
    <row r="13" spans="1:38" x14ac:dyDescent="0.3">
      <c r="A13" s="2" t="s">
        <v>2</v>
      </c>
      <c r="B13" s="2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x14ac:dyDescent="0.3">
      <c r="A14" s="3" t="s">
        <v>3</v>
      </c>
      <c r="B14" s="21">
        <v>0</v>
      </c>
      <c r="C14" s="21">
        <v>1307.06</v>
      </c>
      <c r="D14" s="21">
        <v>11971.95</v>
      </c>
      <c r="E14" s="21">
        <v>16090.24</v>
      </c>
      <c r="F14" s="21">
        <v>110380.06</v>
      </c>
      <c r="G14" s="21">
        <v>6548.58</v>
      </c>
      <c r="H14" s="21">
        <v>29947.46</v>
      </c>
      <c r="I14" s="21">
        <v>2250.5300000000002</v>
      </c>
      <c r="J14" s="21">
        <v>6980.68</v>
      </c>
      <c r="K14" s="21">
        <v>19238.46</v>
      </c>
      <c r="L14" s="21">
        <v>0</v>
      </c>
      <c r="M14" s="21">
        <v>0</v>
      </c>
      <c r="N14" s="28">
        <v>0</v>
      </c>
      <c r="O14" s="28">
        <v>672.81</v>
      </c>
      <c r="P14" s="28">
        <v>0</v>
      </c>
      <c r="Q14" s="21">
        <v>9842.7919999999995</v>
      </c>
      <c r="R14" s="21">
        <v>14541.14</v>
      </c>
      <c r="S14" s="28">
        <v>3841.71</v>
      </c>
      <c r="T14" s="21">
        <v>674586.15</v>
      </c>
      <c r="U14" s="21">
        <v>13625.23</v>
      </c>
      <c r="V14" s="21">
        <v>229775.69</v>
      </c>
      <c r="W14" s="21">
        <v>97769.35</v>
      </c>
      <c r="X14" s="21">
        <v>214429.62</v>
      </c>
      <c r="Y14" s="21">
        <v>59713.19</v>
      </c>
      <c r="Z14" s="21">
        <v>0</v>
      </c>
      <c r="AA14" s="22">
        <v>0</v>
      </c>
      <c r="AB14" s="21">
        <v>273017.93</v>
      </c>
      <c r="AC14" s="28">
        <v>0</v>
      </c>
      <c r="AD14" s="21">
        <v>92299.58</v>
      </c>
      <c r="AE14" s="21">
        <v>0</v>
      </c>
      <c r="AF14" s="21">
        <v>184652.34</v>
      </c>
      <c r="AG14" s="21">
        <v>612940.53</v>
      </c>
      <c r="AH14" s="21">
        <v>4450.58</v>
      </c>
      <c r="AI14" s="21">
        <v>189544.77</v>
      </c>
      <c r="AJ14" s="28">
        <v>7880.81</v>
      </c>
      <c r="AK14" s="21">
        <v>0</v>
      </c>
      <c r="AL14" s="21">
        <f>+SUM(B14:AK14)</f>
        <v>2888299.2420000006</v>
      </c>
    </row>
    <row r="15" spans="1:38" x14ac:dyDescent="0.3">
      <c r="A15" s="3" t="s">
        <v>4</v>
      </c>
      <c r="B15" s="21">
        <v>0</v>
      </c>
      <c r="C15" s="21">
        <v>5517.38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276418.08</v>
      </c>
      <c r="K15" s="21">
        <v>0</v>
      </c>
      <c r="L15" s="21">
        <v>0</v>
      </c>
      <c r="M15" s="21">
        <v>0</v>
      </c>
      <c r="N15" s="28">
        <v>0</v>
      </c>
      <c r="O15" s="28">
        <v>0</v>
      </c>
      <c r="P15" s="28">
        <v>0</v>
      </c>
      <c r="Q15" s="21">
        <v>0</v>
      </c>
      <c r="R15" s="21">
        <v>0</v>
      </c>
      <c r="S15" s="28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8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838953.6</v>
      </c>
      <c r="AJ15" s="28">
        <v>0</v>
      </c>
      <c r="AK15" s="21">
        <v>0</v>
      </c>
      <c r="AL15" s="21">
        <f t="shared" ref="AL15:AL19" si="0">+SUM(B15:AK15)</f>
        <v>1120889.06</v>
      </c>
    </row>
    <row r="16" spans="1:38" x14ac:dyDescent="0.3">
      <c r="A16" s="3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8">
        <v>0</v>
      </c>
      <c r="O16" s="28">
        <v>0</v>
      </c>
      <c r="P16" s="28">
        <v>0</v>
      </c>
      <c r="Q16" s="21">
        <v>0</v>
      </c>
      <c r="R16" s="21">
        <v>0</v>
      </c>
      <c r="S16" s="28">
        <v>0</v>
      </c>
      <c r="T16" s="21">
        <v>5680521.1299999999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8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8">
        <v>0</v>
      </c>
      <c r="AK16" s="21">
        <v>0</v>
      </c>
      <c r="AL16" s="21">
        <f t="shared" si="0"/>
        <v>5680521.1299999999</v>
      </c>
    </row>
    <row r="17" spans="1:39" x14ac:dyDescent="0.3">
      <c r="A17" s="3" t="s">
        <v>6</v>
      </c>
      <c r="B17" s="21">
        <v>7220200.709999999</v>
      </c>
      <c r="C17" s="21">
        <v>17985366.039999999</v>
      </c>
      <c r="D17" s="21">
        <v>16022228.93</v>
      </c>
      <c r="E17" s="21">
        <v>9106170.1300000008</v>
      </c>
      <c r="F17" s="21">
        <v>15761256.529999999</v>
      </c>
      <c r="G17" s="21">
        <v>11603806.630000001</v>
      </c>
      <c r="H17" s="21">
        <v>38931551.810000002</v>
      </c>
      <c r="I17" s="21">
        <v>4162667.46</v>
      </c>
      <c r="J17" s="21">
        <v>5188759.92</v>
      </c>
      <c r="K17" s="21">
        <v>31962552.77</v>
      </c>
      <c r="L17" s="21">
        <v>221110078.62</v>
      </c>
      <c r="M17" s="21">
        <v>111721725.45</v>
      </c>
      <c r="N17" s="28">
        <v>29195440.32</v>
      </c>
      <c r="O17" s="28">
        <v>2479505.64</v>
      </c>
      <c r="P17" s="28">
        <v>5973899.2800000003</v>
      </c>
      <c r="Q17" s="21">
        <v>15420756.1851</v>
      </c>
      <c r="R17" s="21">
        <v>19538296.426399998</v>
      </c>
      <c r="S17" s="28">
        <v>3045434.94</v>
      </c>
      <c r="T17" s="21">
        <v>112347386.51000001</v>
      </c>
      <c r="U17" s="21">
        <v>3516258.27</v>
      </c>
      <c r="V17" s="21">
        <v>127899524.77</v>
      </c>
      <c r="W17" s="21">
        <v>266600239.13</v>
      </c>
      <c r="X17" s="21">
        <v>624258019.77999997</v>
      </c>
      <c r="Y17" s="21">
        <v>330989930.11000001</v>
      </c>
      <c r="Z17" s="21">
        <v>13127584.640000001</v>
      </c>
      <c r="AA17" s="21">
        <v>14526857.780000001</v>
      </c>
      <c r="AB17" s="21">
        <v>82914465.310000002</v>
      </c>
      <c r="AC17" s="28">
        <v>28549468.600000001</v>
      </c>
      <c r="AD17" s="21">
        <v>13878437.34</v>
      </c>
      <c r="AE17" s="21">
        <v>224430.96</v>
      </c>
      <c r="AF17" s="21">
        <v>102940888.04000001</v>
      </c>
      <c r="AG17" s="21">
        <v>223665820.5</v>
      </c>
      <c r="AH17" s="21">
        <v>6012684.3099999996</v>
      </c>
      <c r="AI17" s="21">
        <v>69832109.019999996</v>
      </c>
      <c r="AJ17" s="28">
        <v>6224855.5199999996</v>
      </c>
      <c r="AK17" s="21">
        <v>571494543.36999989</v>
      </c>
      <c r="AL17" s="21">
        <f t="shared" si="0"/>
        <v>3165433201.7514997</v>
      </c>
    </row>
    <row r="18" spans="1:39" x14ac:dyDescent="0.3">
      <c r="A18" s="3" t="s">
        <v>7</v>
      </c>
      <c r="B18" s="21">
        <v>1637700.02</v>
      </c>
      <c r="C18" s="21">
        <v>6903430.2199999997</v>
      </c>
      <c r="D18" s="21">
        <v>1313116.5</v>
      </c>
      <c r="E18" s="23">
        <v>1138134.48</v>
      </c>
      <c r="F18" s="21">
        <v>12044908.65</v>
      </c>
      <c r="G18" s="21">
        <v>1504695.38</v>
      </c>
      <c r="H18" s="21">
        <v>209954.83</v>
      </c>
      <c r="I18" s="21">
        <v>278798.67</v>
      </c>
      <c r="J18" s="21">
        <v>1082257.95</v>
      </c>
      <c r="K18" s="21">
        <v>2464371.02</v>
      </c>
      <c r="L18" s="21">
        <v>437677.31000000006</v>
      </c>
      <c r="M18" s="21">
        <v>175884.03</v>
      </c>
      <c r="N18" s="28">
        <v>104189.08</v>
      </c>
      <c r="O18" s="28">
        <v>497562.39</v>
      </c>
      <c r="P18" s="28">
        <v>1504594.5899999999</v>
      </c>
      <c r="Q18" s="21">
        <v>3018511.784</v>
      </c>
      <c r="R18" s="21">
        <v>2546717.9200000004</v>
      </c>
      <c r="S18" s="28">
        <v>398385.85</v>
      </c>
      <c r="T18" s="21">
        <v>35858277.93</v>
      </c>
      <c r="U18" s="21">
        <v>367940.4</v>
      </c>
      <c r="V18" s="21">
        <v>19644891.870000001</v>
      </c>
      <c r="W18" s="21">
        <v>16674722.08</v>
      </c>
      <c r="X18" s="21">
        <v>0</v>
      </c>
      <c r="Y18" s="21">
        <v>665034.06000000006</v>
      </c>
      <c r="Z18" s="21">
        <v>1598663.98</v>
      </c>
      <c r="AA18" s="23">
        <v>7082795.3300000038</v>
      </c>
      <c r="AB18" s="21">
        <v>14188034.48</v>
      </c>
      <c r="AC18" s="28">
        <v>28964.640000000003</v>
      </c>
      <c r="AD18" s="21">
        <v>2068748.76</v>
      </c>
      <c r="AE18" s="21">
        <v>697.17</v>
      </c>
      <c r="AF18" s="21">
        <v>21338224.600000001</v>
      </c>
      <c r="AG18" s="21">
        <v>21591066.899999999</v>
      </c>
      <c r="AH18" s="21">
        <v>581578.91999999993</v>
      </c>
      <c r="AI18" s="21">
        <v>11281750.01</v>
      </c>
      <c r="AJ18" s="28">
        <v>524569.72</v>
      </c>
      <c r="AK18" s="21">
        <v>2253972.2800000003</v>
      </c>
      <c r="AL18" s="21">
        <f t="shared" si="0"/>
        <v>193010823.80399999</v>
      </c>
    </row>
    <row r="19" spans="1:39" x14ac:dyDescent="0.3">
      <c r="A19" s="3" t="s">
        <v>8</v>
      </c>
      <c r="B19" s="21">
        <v>67720.22</v>
      </c>
      <c r="C19" s="21">
        <v>316811.07</v>
      </c>
      <c r="D19" s="21">
        <v>0</v>
      </c>
      <c r="E19" s="21">
        <v>182270.4</v>
      </c>
      <c r="F19" s="21">
        <v>3839485.95</v>
      </c>
      <c r="G19" s="21">
        <v>0</v>
      </c>
      <c r="H19" s="21">
        <v>6597830.46</v>
      </c>
      <c r="I19" s="21">
        <v>0</v>
      </c>
      <c r="J19" s="21">
        <v>0</v>
      </c>
      <c r="K19" s="21">
        <v>26110.799999999999</v>
      </c>
      <c r="L19" s="21">
        <v>0</v>
      </c>
      <c r="M19" s="21">
        <v>0</v>
      </c>
      <c r="N19" s="28">
        <v>243652.93</v>
      </c>
      <c r="O19" s="28">
        <v>749073.52</v>
      </c>
      <c r="P19" s="28">
        <v>0</v>
      </c>
      <c r="Q19" s="21">
        <v>0</v>
      </c>
      <c r="R19" s="21">
        <v>4733363.9400000004</v>
      </c>
      <c r="S19" s="28">
        <v>3909241.78</v>
      </c>
      <c r="T19" s="21">
        <v>8129720.4600000009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925555.31</v>
      </c>
      <c r="AA19" s="21">
        <v>0</v>
      </c>
      <c r="AB19" s="21">
        <v>0</v>
      </c>
      <c r="AC19" s="28">
        <v>0</v>
      </c>
      <c r="AD19" s="21">
        <v>0</v>
      </c>
      <c r="AE19" s="21">
        <v>5506636.2300000004</v>
      </c>
      <c r="AF19" s="21">
        <v>13812.32</v>
      </c>
      <c r="AG19" s="21">
        <v>0</v>
      </c>
      <c r="AH19" s="21">
        <v>2858.87</v>
      </c>
      <c r="AI19" s="21">
        <v>0</v>
      </c>
      <c r="AJ19" s="28">
        <v>0</v>
      </c>
      <c r="AK19" s="21">
        <v>0</v>
      </c>
      <c r="AL19" s="21">
        <f t="shared" si="0"/>
        <v>35244144.260000005</v>
      </c>
    </row>
    <row r="20" spans="1:39" x14ac:dyDescent="0.3">
      <c r="A20" s="4" t="s">
        <v>9</v>
      </c>
      <c r="B20" s="10">
        <f>SUM(B14:B19)</f>
        <v>8925620.9499999993</v>
      </c>
      <c r="C20" s="10">
        <f t="shared" ref="C20:AK20" si="1">SUM(C14:C19)</f>
        <v>25212431.77</v>
      </c>
      <c r="D20" s="10">
        <f t="shared" si="1"/>
        <v>17347317.379999999</v>
      </c>
      <c r="E20" s="10">
        <f t="shared" si="1"/>
        <v>10442665.250000002</v>
      </c>
      <c r="F20" s="10">
        <f t="shared" si="1"/>
        <v>31756031.190000001</v>
      </c>
      <c r="G20" s="10">
        <f t="shared" si="1"/>
        <v>13115050.59</v>
      </c>
      <c r="H20" s="10">
        <f t="shared" si="1"/>
        <v>45769284.560000002</v>
      </c>
      <c r="I20" s="10">
        <f t="shared" si="1"/>
        <v>4443716.66</v>
      </c>
      <c r="J20" s="10">
        <f t="shared" si="1"/>
        <v>6554416.6299999999</v>
      </c>
      <c r="K20" s="10">
        <f t="shared" si="1"/>
        <v>34472273.049999997</v>
      </c>
      <c r="L20" s="10">
        <f t="shared" si="1"/>
        <v>221547755.93000001</v>
      </c>
      <c r="M20" s="10">
        <f t="shared" si="1"/>
        <v>111897609.48</v>
      </c>
      <c r="N20" s="10">
        <f t="shared" si="1"/>
        <v>29543282.329999998</v>
      </c>
      <c r="O20" s="10">
        <f t="shared" si="1"/>
        <v>3726814.3600000003</v>
      </c>
      <c r="P20" s="10">
        <f t="shared" si="1"/>
        <v>7478493.8700000001</v>
      </c>
      <c r="Q20" s="10">
        <f t="shared" si="1"/>
        <v>18449110.761100002</v>
      </c>
      <c r="R20" s="10">
        <f t="shared" si="1"/>
        <v>26832919.426400002</v>
      </c>
      <c r="S20" s="10">
        <f t="shared" si="1"/>
        <v>7356904.2799999993</v>
      </c>
      <c r="T20" s="10">
        <f t="shared" si="1"/>
        <v>162690492.18000001</v>
      </c>
      <c r="U20" s="10">
        <f t="shared" si="1"/>
        <v>3897823.9</v>
      </c>
      <c r="V20" s="10">
        <f t="shared" si="1"/>
        <v>147774192.32999998</v>
      </c>
      <c r="W20" s="10">
        <f t="shared" si="1"/>
        <v>283372730.56</v>
      </c>
      <c r="X20" s="10">
        <f t="shared" si="1"/>
        <v>624472449.39999998</v>
      </c>
      <c r="Y20" s="10">
        <f t="shared" si="1"/>
        <v>331714677.36000001</v>
      </c>
      <c r="Z20" s="10">
        <f t="shared" si="1"/>
        <v>15651803.930000002</v>
      </c>
      <c r="AA20" s="10">
        <f t="shared" si="1"/>
        <v>21609653.110000007</v>
      </c>
      <c r="AB20" s="10">
        <f t="shared" si="1"/>
        <v>97375517.720000014</v>
      </c>
      <c r="AC20" s="10">
        <f t="shared" si="1"/>
        <v>28578433.240000002</v>
      </c>
      <c r="AD20" s="10">
        <f t="shared" si="1"/>
        <v>16039485.68</v>
      </c>
      <c r="AE20" s="10">
        <f t="shared" si="1"/>
        <v>5731764.3600000003</v>
      </c>
      <c r="AF20" s="10">
        <f t="shared" si="1"/>
        <v>124477577.30000001</v>
      </c>
      <c r="AG20" s="10">
        <f t="shared" si="1"/>
        <v>245869827.93000001</v>
      </c>
      <c r="AH20" s="10">
        <f t="shared" si="1"/>
        <v>6601572.6799999997</v>
      </c>
      <c r="AI20" s="10">
        <f t="shared" si="1"/>
        <v>82142357.400000006</v>
      </c>
      <c r="AJ20" s="10">
        <f t="shared" si="1"/>
        <v>6757306.0499999989</v>
      </c>
      <c r="AK20" s="10">
        <f t="shared" si="1"/>
        <v>573748515.64999986</v>
      </c>
      <c r="AL20" s="10">
        <f>SUM(AL14:AL19)</f>
        <v>3403377879.2474999</v>
      </c>
    </row>
    <row r="21" spans="1:39" x14ac:dyDescent="0.3">
      <c r="A21" s="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9"/>
      <c r="O21" s="29"/>
      <c r="P21" s="29"/>
      <c r="Q21" s="21"/>
      <c r="R21" s="21"/>
      <c r="S21" s="29"/>
      <c r="T21" s="21"/>
      <c r="U21" s="21"/>
      <c r="V21" s="21"/>
      <c r="W21" s="21"/>
      <c r="X21" s="21"/>
      <c r="Y21" s="21"/>
      <c r="Z21" s="21"/>
      <c r="AA21" s="21"/>
      <c r="AB21" s="21"/>
      <c r="AC21" s="29"/>
      <c r="AD21" s="21"/>
      <c r="AE21" s="21"/>
      <c r="AF21" s="21"/>
      <c r="AG21" s="21"/>
      <c r="AH21" s="21"/>
      <c r="AI21" s="21"/>
      <c r="AJ21" s="29"/>
      <c r="AK21" s="21"/>
      <c r="AL21" s="21"/>
    </row>
    <row r="22" spans="1:39" x14ac:dyDescent="0.3">
      <c r="A22" s="3" t="s">
        <v>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3">
        <v>0</v>
      </c>
      <c r="K22" s="21">
        <v>0</v>
      </c>
      <c r="L22" s="21">
        <v>0</v>
      </c>
      <c r="M22" s="21">
        <v>0</v>
      </c>
      <c r="N22" s="28">
        <v>0</v>
      </c>
      <c r="O22" s="28">
        <v>0</v>
      </c>
      <c r="P22" s="28">
        <v>0</v>
      </c>
      <c r="Q22" s="21">
        <v>0</v>
      </c>
      <c r="R22" s="21">
        <v>0</v>
      </c>
      <c r="S22" s="28">
        <v>0</v>
      </c>
      <c r="T22" s="21">
        <v>0</v>
      </c>
      <c r="U22" s="23">
        <v>0</v>
      </c>
      <c r="V22" s="21">
        <v>0</v>
      </c>
      <c r="W22" s="23">
        <v>0</v>
      </c>
      <c r="X22" s="21">
        <v>0</v>
      </c>
      <c r="Y22" s="21">
        <v>0</v>
      </c>
      <c r="Z22" s="23">
        <v>0</v>
      </c>
      <c r="AA22" s="21">
        <v>0</v>
      </c>
      <c r="AB22" s="21">
        <v>0</v>
      </c>
      <c r="AC22" s="28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8">
        <v>0</v>
      </c>
      <c r="AK22" s="21">
        <v>0</v>
      </c>
      <c r="AL22" s="21">
        <f>+SUM(B22:AK22)</f>
        <v>0</v>
      </c>
    </row>
    <row r="23" spans="1:39" x14ac:dyDescent="0.3">
      <c r="A23" s="3" t="s">
        <v>11</v>
      </c>
      <c r="B23" s="21">
        <v>2473319</v>
      </c>
      <c r="C23" s="21">
        <v>3561760.01</v>
      </c>
      <c r="D23" s="21">
        <v>1491767.64</v>
      </c>
      <c r="E23" s="21">
        <v>2004111.66</v>
      </c>
      <c r="F23" s="21">
        <v>19030907.350000001</v>
      </c>
      <c r="G23" s="21">
        <v>2936671.62</v>
      </c>
      <c r="H23" s="21">
        <v>3250879.15</v>
      </c>
      <c r="I23" s="21">
        <v>246479.97</v>
      </c>
      <c r="J23" s="21">
        <v>2212509.36</v>
      </c>
      <c r="K23" s="21">
        <v>6124270.1299999999</v>
      </c>
      <c r="L23" s="21">
        <v>9218118.5199999996</v>
      </c>
      <c r="M23" s="21">
        <v>1330389.52</v>
      </c>
      <c r="N23" s="28">
        <v>0</v>
      </c>
      <c r="O23" s="28">
        <v>465071.32</v>
      </c>
      <c r="P23" s="28">
        <v>2823953.78</v>
      </c>
      <c r="Q23" s="21">
        <v>4791315.74</v>
      </c>
      <c r="R23" s="21">
        <v>2414167.86</v>
      </c>
      <c r="S23" s="28">
        <v>510133</v>
      </c>
      <c r="T23" s="21">
        <v>30837141.59</v>
      </c>
      <c r="U23" s="21">
        <v>492086.71</v>
      </c>
      <c r="V23" s="21">
        <v>27033126.449999999</v>
      </c>
      <c r="W23" s="23">
        <v>42881123.07</v>
      </c>
      <c r="X23" s="21">
        <v>112335192.86</v>
      </c>
      <c r="Y23" s="21">
        <v>59091425.049999997</v>
      </c>
      <c r="Z23" s="21">
        <v>3321006.47</v>
      </c>
      <c r="AA23" s="21">
        <v>2335219.13</v>
      </c>
      <c r="AB23" s="21">
        <v>13794765.43</v>
      </c>
      <c r="AC23" s="28">
        <v>2323643.11</v>
      </c>
      <c r="AD23" s="21">
        <v>1785628.38</v>
      </c>
      <c r="AE23" s="23">
        <v>284436.88</v>
      </c>
      <c r="AF23" s="21">
        <v>29653061.77</v>
      </c>
      <c r="AG23" s="21">
        <v>37889607.140000001</v>
      </c>
      <c r="AH23" s="21">
        <v>1268385.18</v>
      </c>
      <c r="AI23" s="21">
        <v>16630017.49</v>
      </c>
      <c r="AJ23" s="28">
        <v>739147.97</v>
      </c>
      <c r="AK23" s="21">
        <v>52452222.909999996</v>
      </c>
      <c r="AL23" s="21">
        <f t="shared" ref="AL23:AL27" si="2">+SUM(B23:AK23)</f>
        <v>500033063.22000003</v>
      </c>
    </row>
    <row r="24" spans="1:39" x14ac:dyDescent="0.3">
      <c r="A24" s="3" t="s">
        <v>12</v>
      </c>
      <c r="B24" s="21">
        <v>0</v>
      </c>
      <c r="C24" s="21">
        <v>0</v>
      </c>
      <c r="D24" s="21">
        <v>0</v>
      </c>
      <c r="E24" s="21">
        <v>0</v>
      </c>
      <c r="F24" s="23">
        <v>0</v>
      </c>
      <c r="G24" s="21">
        <v>0</v>
      </c>
      <c r="H24" s="21">
        <v>0</v>
      </c>
      <c r="I24" s="21">
        <v>0</v>
      </c>
      <c r="J24" s="23">
        <v>0</v>
      </c>
      <c r="K24" s="21">
        <v>0</v>
      </c>
      <c r="L24" s="21">
        <v>0</v>
      </c>
      <c r="M24" s="21">
        <v>0</v>
      </c>
      <c r="N24" s="28">
        <v>0</v>
      </c>
      <c r="O24" s="28">
        <v>0</v>
      </c>
      <c r="P24" s="28">
        <v>0</v>
      </c>
      <c r="Q24" s="21">
        <v>0</v>
      </c>
      <c r="R24" s="21">
        <v>0</v>
      </c>
      <c r="S24" s="28">
        <v>0</v>
      </c>
      <c r="T24" s="21">
        <v>0</v>
      </c>
      <c r="U24" s="21">
        <v>0</v>
      </c>
      <c r="V24" s="21">
        <v>0</v>
      </c>
      <c r="W24" s="23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8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8">
        <v>0</v>
      </c>
      <c r="AK24" s="21">
        <v>0</v>
      </c>
      <c r="AL24" s="21">
        <f t="shared" si="2"/>
        <v>0</v>
      </c>
    </row>
    <row r="25" spans="1:39" ht="16.8" customHeight="1" x14ac:dyDescent="0.3">
      <c r="A25" s="3" t="s">
        <v>13</v>
      </c>
      <c r="B25" s="21">
        <v>0</v>
      </c>
      <c r="C25" s="21">
        <v>0</v>
      </c>
      <c r="D25" s="21">
        <v>210246.95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8">
        <v>0</v>
      </c>
      <c r="O25" s="28">
        <v>0</v>
      </c>
      <c r="P25" s="28">
        <v>0</v>
      </c>
      <c r="Q25" s="21">
        <v>629642.48</v>
      </c>
      <c r="R25" s="21">
        <v>0</v>
      </c>
      <c r="S25" s="28">
        <v>0</v>
      </c>
      <c r="T25" s="21">
        <v>0</v>
      </c>
      <c r="U25" s="21">
        <v>0</v>
      </c>
      <c r="V25" s="21">
        <v>0</v>
      </c>
      <c r="W25" s="23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8">
        <v>0</v>
      </c>
      <c r="AD25" s="21">
        <v>0</v>
      </c>
      <c r="AE25" s="21">
        <v>0</v>
      </c>
      <c r="AF25" s="21">
        <v>4969429.8499999996</v>
      </c>
      <c r="AG25" s="21">
        <v>2440215.11</v>
      </c>
      <c r="AH25" s="21">
        <v>0</v>
      </c>
      <c r="AI25" s="21">
        <v>0</v>
      </c>
      <c r="AJ25" s="28">
        <v>0</v>
      </c>
      <c r="AK25" s="21">
        <v>0</v>
      </c>
      <c r="AL25" s="21">
        <f t="shared" si="2"/>
        <v>8249534.3899999987</v>
      </c>
    </row>
    <row r="26" spans="1:39" x14ac:dyDescent="0.3">
      <c r="A26" s="3" t="s">
        <v>7</v>
      </c>
      <c r="B26" s="21">
        <v>1157251.2800000003</v>
      </c>
      <c r="C26" s="21">
        <v>3211084.05</v>
      </c>
      <c r="D26" s="21">
        <v>937213.93</v>
      </c>
      <c r="E26" s="21">
        <v>2125910.54</v>
      </c>
      <c r="F26" s="21">
        <v>2076478.53</v>
      </c>
      <c r="G26" s="21">
        <v>1294612.21</v>
      </c>
      <c r="H26" s="21">
        <v>162545.48000000001</v>
      </c>
      <c r="I26" s="21">
        <v>157994.97</v>
      </c>
      <c r="J26" s="21">
        <v>2367717.2700000005</v>
      </c>
      <c r="K26" s="21">
        <v>2269728.2200000002</v>
      </c>
      <c r="L26" s="21">
        <v>4254607.1500000004</v>
      </c>
      <c r="M26" s="21">
        <v>1204455.0900000001</v>
      </c>
      <c r="N26" s="28">
        <v>30518.62</v>
      </c>
      <c r="O26" s="28">
        <v>180300.16</v>
      </c>
      <c r="P26" s="28">
        <v>590.07000000000005</v>
      </c>
      <c r="Q26" s="21">
        <v>2691928.2086999998</v>
      </c>
      <c r="R26" s="23">
        <v>2240975.085</v>
      </c>
      <c r="S26" s="28">
        <v>0</v>
      </c>
      <c r="T26" s="21">
        <v>20801583.25</v>
      </c>
      <c r="U26" s="21">
        <v>313073.53999999998</v>
      </c>
      <c r="V26" s="21">
        <v>13121714.17</v>
      </c>
      <c r="W26" s="23">
        <v>18685399.600000001</v>
      </c>
      <c r="X26" s="21">
        <v>39339365.130000003</v>
      </c>
      <c r="Y26" s="21">
        <v>22422242.760000002</v>
      </c>
      <c r="Z26" s="21">
        <v>1494762.49</v>
      </c>
      <c r="AA26" s="23">
        <v>8099816.21</v>
      </c>
      <c r="AB26" s="21">
        <v>9233840.6600000001</v>
      </c>
      <c r="AC26" s="28">
        <v>236853.66000000003</v>
      </c>
      <c r="AD26" s="21">
        <v>951956.24</v>
      </c>
      <c r="AE26" s="21">
        <v>43633.51</v>
      </c>
      <c r="AF26" s="21">
        <v>17469642.620000001</v>
      </c>
      <c r="AG26" s="21">
        <v>2111475</v>
      </c>
      <c r="AH26" s="21">
        <v>476942.5</v>
      </c>
      <c r="AI26" s="21">
        <v>8456855.3900000006</v>
      </c>
      <c r="AJ26" s="28">
        <v>0</v>
      </c>
      <c r="AK26" s="23">
        <v>36478213.399999991</v>
      </c>
      <c r="AL26" s="21">
        <f t="shared" si="2"/>
        <v>226101280.99369997</v>
      </c>
    </row>
    <row r="27" spans="1:39" x14ac:dyDescent="0.3">
      <c r="A27" s="3" t="s">
        <v>14</v>
      </c>
      <c r="B27" s="21">
        <v>58419.74</v>
      </c>
      <c r="C27" s="21">
        <v>679747.16</v>
      </c>
      <c r="D27" s="21">
        <v>53071.34</v>
      </c>
      <c r="E27" s="21">
        <v>0</v>
      </c>
      <c r="F27" s="21">
        <v>560400.63</v>
      </c>
      <c r="G27" s="21">
        <v>136109.54</v>
      </c>
      <c r="H27" s="21">
        <v>186567.73</v>
      </c>
      <c r="I27" s="21">
        <v>0</v>
      </c>
      <c r="J27" s="23">
        <v>314405.52</v>
      </c>
      <c r="K27" s="21">
        <v>68258.23</v>
      </c>
      <c r="L27" s="21">
        <v>255298.99</v>
      </c>
      <c r="M27" s="21">
        <v>0</v>
      </c>
      <c r="N27" s="28">
        <v>9905.17</v>
      </c>
      <c r="O27" s="28">
        <v>0</v>
      </c>
      <c r="P27" s="28">
        <v>0</v>
      </c>
      <c r="Q27" s="21">
        <v>121932.71</v>
      </c>
      <c r="R27" s="21">
        <v>3129260.92</v>
      </c>
      <c r="S27" s="28">
        <v>6649.59</v>
      </c>
      <c r="T27" s="21">
        <v>2923347.66</v>
      </c>
      <c r="U27" s="21">
        <v>0</v>
      </c>
      <c r="V27" s="21">
        <v>996660.99</v>
      </c>
      <c r="W27" s="21">
        <v>0</v>
      </c>
      <c r="X27" s="21">
        <v>298007.71000000002</v>
      </c>
      <c r="Y27" s="21">
        <v>0</v>
      </c>
      <c r="Z27" s="21">
        <v>448827.32</v>
      </c>
      <c r="AA27" s="21">
        <v>0</v>
      </c>
      <c r="AB27" s="21">
        <v>1525783.95</v>
      </c>
      <c r="AC27" s="28">
        <v>0</v>
      </c>
      <c r="AD27" s="21">
        <v>3262.76</v>
      </c>
      <c r="AE27" s="21">
        <v>2984.78</v>
      </c>
      <c r="AF27" s="21">
        <v>2137815.2599999998</v>
      </c>
      <c r="AG27" s="21">
        <v>7679057.3200000003</v>
      </c>
      <c r="AH27" s="21">
        <v>0</v>
      </c>
      <c r="AI27" s="21">
        <v>211462.36</v>
      </c>
      <c r="AJ27" s="28">
        <v>0</v>
      </c>
      <c r="AK27" s="21">
        <v>0</v>
      </c>
      <c r="AL27" s="21">
        <f t="shared" si="2"/>
        <v>21807237.379999999</v>
      </c>
      <c r="AM27" s="20"/>
    </row>
    <row r="28" spans="1:39" x14ac:dyDescent="0.3">
      <c r="A28" s="4" t="s">
        <v>15</v>
      </c>
      <c r="B28" s="10">
        <f>SUM(B22:B27)</f>
        <v>3688990.0200000005</v>
      </c>
      <c r="C28" s="10">
        <f t="shared" ref="C28" si="3">SUM(C22:C27)</f>
        <v>7452591.2199999997</v>
      </c>
      <c r="D28" s="10">
        <f t="shared" ref="D28:AL28" si="4">SUM(D22:D27)</f>
        <v>2692299.86</v>
      </c>
      <c r="E28" s="10">
        <f t="shared" si="4"/>
        <v>4130022.2</v>
      </c>
      <c r="F28" s="10">
        <f t="shared" si="4"/>
        <v>21667786.510000002</v>
      </c>
      <c r="G28" s="10">
        <f t="shared" si="4"/>
        <v>4367393.37</v>
      </c>
      <c r="H28" s="10">
        <f t="shared" si="4"/>
        <v>3599992.36</v>
      </c>
      <c r="I28" s="10">
        <f t="shared" si="4"/>
        <v>404474.94</v>
      </c>
      <c r="J28" s="10">
        <f t="shared" si="4"/>
        <v>4894632.1500000004</v>
      </c>
      <c r="K28" s="10">
        <f t="shared" si="4"/>
        <v>8462256.5800000001</v>
      </c>
      <c r="L28" s="10">
        <f t="shared" si="4"/>
        <v>13728024.66</v>
      </c>
      <c r="M28" s="10">
        <f t="shared" si="4"/>
        <v>2534844.6100000003</v>
      </c>
      <c r="N28" s="10">
        <f t="shared" si="4"/>
        <v>40423.79</v>
      </c>
      <c r="O28" s="10">
        <f t="shared" si="4"/>
        <v>645371.48</v>
      </c>
      <c r="P28" s="10">
        <f t="shared" si="4"/>
        <v>2824543.8499999996</v>
      </c>
      <c r="Q28" s="10">
        <f t="shared" si="4"/>
        <v>8234819.1387</v>
      </c>
      <c r="R28" s="10">
        <f t="shared" si="4"/>
        <v>7784403.8650000002</v>
      </c>
      <c r="S28" s="10">
        <f t="shared" si="4"/>
        <v>516782.59</v>
      </c>
      <c r="T28" s="10">
        <f t="shared" si="4"/>
        <v>54562072.5</v>
      </c>
      <c r="U28" s="10">
        <f t="shared" si="4"/>
        <v>805160.25</v>
      </c>
      <c r="V28" s="10">
        <f t="shared" si="4"/>
        <v>41151501.609999999</v>
      </c>
      <c r="W28" s="10">
        <f t="shared" si="4"/>
        <v>61566522.670000002</v>
      </c>
      <c r="X28" s="10">
        <f t="shared" si="4"/>
        <v>151972565.70000002</v>
      </c>
      <c r="Y28" s="10">
        <f t="shared" si="4"/>
        <v>81513667.810000002</v>
      </c>
      <c r="Z28" s="10">
        <f t="shared" si="4"/>
        <v>5264596.28</v>
      </c>
      <c r="AA28" s="10">
        <f t="shared" si="4"/>
        <v>10435035.34</v>
      </c>
      <c r="AB28" s="10">
        <f t="shared" si="4"/>
        <v>24554390.039999999</v>
      </c>
      <c r="AC28" s="10">
        <f t="shared" si="4"/>
        <v>2560496.77</v>
      </c>
      <c r="AD28" s="10">
        <f t="shared" si="4"/>
        <v>2740847.38</v>
      </c>
      <c r="AE28" s="10">
        <f t="shared" si="4"/>
        <v>331055.17000000004</v>
      </c>
      <c r="AF28" s="10">
        <f t="shared" si="4"/>
        <v>54229949.499999993</v>
      </c>
      <c r="AG28" s="10">
        <f t="shared" si="4"/>
        <v>50120354.57</v>
      </c>
      <c r="AH28" s="10">
        <f t="shared" si="4"/>
        <v>1745327.68</v>
      </c>
      <c r="AI28" s="10">
        <f t="shared" si="4"/>
        <v>25298335.240000002</v>
      </c>
      <c r="AJ28" s="10">
        <f t="shared" si="4"/>
        <v>739147.97</v>
      </c>
      <c r="AK28" s="10">
        <f t="shared" si="4"/>
        <v>88930436.309999987</v>
      </c>
      <c r="AL28" s="10">
        <f t="shared" si="4"/>
        <v>756191115.98369992</v>
      </c>
    </row>
    <row r="29" spans="1:39" x14ac:dyDescent="0.3">
      <c r="A29" s="4" t="s">
        <v>16</v>
      </c>
      <c r="B29" s="10">
        <f>+B20-B28</f>
        <v>5236630.9299999988</v>
      </c>
      <c r="C29" s="10">
        <f t="shared" ref="C29" si="5">+C20-C28</f>
        <v>17759840.550000001</v>
      </c>
      <c r="D29" s="10">
        <f t="shared" ref="D29:AL29" si="6">+D20-D28</f>
        <v>14655017.52</v>
      </c>
      <c r="E29" s="10">
        <f t="shared" si="6"/>
        <v>6312643.0500000017</v>
      </c>
      <c r="F29" s="10">
        <f t="shared" si="6"/>
        <v>10088244.68</v>
      </c>
      <c r="G29" s="10">
        <f t="shared" si="6"/>
        <v>8747657.2199999988</v>
      </c>
      <c r="H29" s="10">
        <f t="shared" si="6"/>
        <v>42169292.200000003</v>
      </c>
      <c r="I29" s="10">
        <f t="shared" si="6"/>
        <v>4039241.72</v>
      </c>
      <c r="J29" s="10">
        <f t="shared" si="6"/>
        <v>1659784.4799999995</v>
      </c>
      <c r="K29" s="10">
        <f t="shared" si="6"/>
        <v>26010016.469999999</v>
      </c>
      <c r="L29" s="10">
        <f t="shared" si="6"/>
        <v>207819731.27000001</v>
      </c>
      <c r="M29" s="10">
        <f t="shared" si="6"/>
        <v>109362764.87</v>
      </c>
      <c r="N29" s="10">
        <f t="shared" si="6"/>
        <v>29502858.539999999</v>
      </c>
      <c r="O29" s="10">
        <f t="shared" si="6"/>
        <v>3081442.8800000004</v>
      </c>
      <c r="P29" s="10">
        <f t="shared" si="6"/>
        <v>4653950.0200000005</v>
      </c>
      <c r="Q29" s="10">
        <f t="shared" si="6"/>
        <v>10214291.622400001</v>
      </c>
      <c r="R29" s="10">
        <f t="shared" si="6"/>
        <v>19048515.561400004</v>
      </c>
      <c r="S29" s="10">
        <f t="shared" si="6"/>
        <v>6840121.6899999995</v>
      </c>
      <c r="T29" s="10">
        <f t="shared" si="6"/>
        <v>108128419.68000001</v>
      </c>
      <c r="U29" s="10">
        <f t="shared" si="6"/>
        <v>3092663.65</v>
      </c>
      <c r="V29" s="10">
        <f t="shared" si="6"/>
        <v>106622690.71999998</v>
      </c>
      <c r="W29" s="10">
        <f t="shared" si="6"/>
        <v>221806207.88999999</v>
      </c>
      <c r="X29" s="10">
        <f t="shared" si="6"/>
        <v>472499883.69999993</v>
      </c>
      <c r="Y29" s="10">
        <f t="shared" si="6"/>
        <v>250201009.55000001</v>
      </c>
      <c r="Z29" s="10">
        <f t="shared" si="6"/>
        <v>10387207.650000002</v>
      </c>
      <c r="AA29" s="10">
        <f t="shared" si="6"/>
        <v>11174617.770000007</v>
      </c>
      <c r="AB29" s="10">
        <f t="shared" si="6"/>
        <v>72821127.680000007</v>
      </c>
      <c r="AC29" s="10">
        <f t="shared" si="6"/>
        <v>26017936.470000003</v>
      </c>
      <c r="AD29" s="10">
        <f t="shared" si="6"/>
        <v>13298638.300000001</v>
      </c>
      <c r="AE29" s="10">
        <f t="shared" si="6"/>
        <v>5400709.1900000004</v>
      </c>
      <c r="AF29" s="10">
        <f t="shared" si="6"/>
        <v>70247627.800000012</v>
      </c>
      <c r="AG29" s="10">
        <f t="shared" si="6"/>
        <v>195749473.36000001</v>
      </c>
      <c r="AH29" s="10">
        <f t="shared" si="6"/>
        <v>4856245</v>
      </c>
      <c r="AI29" s="10">
        <f t="shared" si="6"/>
        <v>56844022.160000004</v>
      </c>
      <c r="AJ29" s="10">
        <f t="shared" si="6"/>
        <v>6018158.0799999991</v>
      </c>
      <c r="AK29" s="10">
        <f t="shared" si="6"/>
        <v>484818079.33999985</v>
      </c>
      <c r="AL29" s="10">
        <f t="shared" si="6"/>
        <v>2647186763.2638001</v>
      </c>
    </row>
    <row r="30" spans="1:39" x14ac:dyDescent="0.3">
      <c r="A30" s="3" t="s">
        <v>17</v>
      </c>
      <c r="B30" s="21">
        <v>0</v>
      </c>
      <c r="C30" s="21">
        <v>311082.69</v>
      </c>
      <c r="D30" s="21">
        <v>795725.16</v>
      </c>
      <c r="E30" s="21">
        <v>-619917.61</v>
      </c>
      <c r="F30" s="23">
        <v>-633321.74</v>
      </c>
      <c r="G30" s="21">
        <v>5913291.9400000004</v>
      </c>
      <c r="H30" s="21">
        <v>5630229.9800000004</v>
      </c>
      <c r="I30" s="21">
        <v>296202.3</v>
      </c>
      <c r="J30" s="21">
        <v>955106.80999999994</v>
      </c>
      <c r="K30" s="21">
        <v>2267711.86</v>
      </c>
      <c r="L30" s="21">
        <v>9119812.4100000001</v>
      </c>
      <c r="M30" s="21">
        <v>554952.68000000005</v>
      </c>
      <c r="N30" s="28">
        <v>13515713.93</v>
      </c>
      <c r="O30" s="28">
        <v>10826.83</v>
      </c>
      <c r="P30" s="28">
        <v>4219893.66</v>
      </c>
      <c r="Q30" s="21">
        <v>2562093.5971999997</v>
      </c>
      <c r="R30" s="21">
        <v>3024890.08</v>
      </c>
      <c r="S30" s="21">
        <v>210681.15</v>
      </c>
      <c r="T30" s="21">
        <v>19400540.150000002</v>
      </c>
      <c r="U30" s="23">
        <v>306908.69</v>
      </c>
      <c r="V30" s="21">
        <v>3648827.43</v>
      </c>
      <c r="W30" s="21">
        <v>204719941.86000001</v>
      </c>
      <c r="X30" s="21">
        <v>314154557.54000002</v>
      </c>
      <c r="Y30" s="21">
        <v>88841695.519999996</v>
      </c>
      <c r="Z30" s="23">
        <v>1430994.46</v>
      </c>
      <c r="AA30" s="21">
        <v>15129711.079999994</v>
      </c>
      <c r="AB30" s="21">
        <v>9839383.1999999993</v>
      </c>
      <c r="AC30" s="28">
        <v>1398787.42</v>
      </c>
      <c r="AD30" s="21">
        <v>1954092.32</v>
      </c>
      <c r="AE30" s="21">
        <v>0</v>
      </c>
      <c r="AF30" s="21">
        <v>1297431</v>
      </c>
      <c r="AG30" s="21">
        <v>13943273.16</v>
      </c>
      <c r="AH30" s="21">
        <v>53706.9</v>
      </c>
      <c r="AI30" s="21">
        <v>5590054.0300000003</v>
      </c>
      <c r="AJ30" s="28">
        <v>-10593.1</v>
      </c>
      <c r="AK30" s="21">
        <v>161285320.97999999</v>
      </c>
      <c r="AL30" s="21">
        <f>+SUM(B30:AK30)</f>
        <v>891119608.36720014</v>
      </c>
    </row>
    <row r="31" spans="1:39" x14ac:dyDescent="0.3">
      <c r="A31" s="3" t="s">
        <v>18</v>
      </c>
      <c r="B31" s="21">
        <v>0</v>
      </c>
      <c r="C31" s="21">
        <v>2441673.21</v>
      </c>
      <c r="D31" s="21">
        <v>70575.429999999993</v>
      </c>
      <c r="E31" s="21">
        <v>565960.05000000005</v>
      </c>
      <c r="F31" s="23">
        <v>0</v>
      </c>
      <c r="G31" s="21">
        <v>198474.59</v>
      </c>
      <c r="H31" s="21">
        <v>775493.88</v>
      </c>
      <c r="I31" s="21">
        <v>0</v>
      </c>
      <c r="J31" s="21">
        <v>1213872.0899999999</v>
      </c>
      <c r="K31" s="21">
        <v>843441.26</v>
      </c>
      <c r="L31" s="21">
        <v>236893.53000000003</v>
      </c>
      <c r="M31" s="21">
        <v>82244.850000000006</v>
      </c>
      <c r="N31" s="28">
        <v>0</v>
      </c>
      <c r="O31" s="28">
        <v>88993.07</v>
      </c>
      <c r="P31" s="28">
        <v>0</v>
      </c>
      <c r="Q31" s="21">
        <v>0</v>
      </c>
      <c r="R31" s="21">
        <v>265455.89</v>
      </c>
      <c r="S31" s="28">
        <v>0</v>
      </c>
      <c r="T31" s="21">
        <v>10223787.33</v>
      </c>
      <c r="U31" s="23">
        <v>0</v>
      </c>
      <c r="V31" s="21">
        <v>740375.09</v>
      </c>
      <c r="W31" s="21">
        <v>23709037.650000002</v>
      </c>
      <c r="X31" s="21">
        <v>103894064.70999999</v>
      </c>
      <c r="Y31" s="21">
        <v>7108117.9900000002</v>
      </c>
      <c r="Z31" s="21">
        <v>142987.15</v>
      </c>
      <c r="AA31" s="21">
        <v>0</v>
      </c>
      <c r="AB31" s="21">
        <v>44475.87</v>
      </c>
      <c r="AC31" s="28">
        <v>147828.05000000002</v>
      </c>
      <c r="AD31" s="21">
        <v>464495.15</v>
      </c>
      <c r="AE31" s="21">
        <v>244841.75</v>
      </c>
      <c r="AF31" s="21">
        <v>60227.16</v>
      </c>
      <c r="AG31" s="21">
        <v>678485.03</v>
      </c>
      <c r="AH31" s="21">
        <v>0</v>
      </c>
      <c r="AI31" s="21">
        <v>997219.77</v>
      </c>
      <c r="AJ31" s="28">
        <v>115630.53</v>
      </c>
      <c r="AK31" s="21">
        <v>30087678.98</v>
      </c>
      <c r="AL31" s="21">
        <f t="shared" ref="AL31:AL32" si="7">+SUM(B31:AK31)</f>
        <v>185442330.06000003</v>
      </c>
    </row>
    <row r="32" spans="1:39" x14ac:dyDescent="0.3">
      <c r="A32" s="3" t="s">
        <v>19</v>
      </c>
      <c r="B32" s="21">
        <v>0</v>
      </c>
      <c r="C32" s="21">
        <v>0</v>
      </c>
      <c r="D32" s="21">
        <v>0</v>
      </c>
      <c r="E32" s="21">
        <v>0</v>
      </c>
      <c r="F32" s="23">
        <v>0</v>
      </c>
      <c r="G32" s="23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1603403.35</v>
      </c>
      <c r="M32" s="21">
        <v>0</v>
      </c>
      <c r="N32" s="28">
        <v>0</v>
      </c>
      <c r="O32" s="28">
        <v>0</v>
      </c>
      <c r="P32" s="28">
        <v>0</v>
      </c>
      <c r="Q32" s="21">
        <v>0</v>
      </c>
      <c r="R32" s="21">
        <v>0</v>
      </c>
      <c r="S32" s="28">
        <v>0</v>
      </c>
      <c r="T32" s="21">
        <v>0</v>
      </c>
      <c r="U32" s="23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8">
        <v>0</v>
      </c>
      <c r="AD32" s="21">
        <v>3090.3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8">
        <v>0</v>
      </c>
      <c r="AK32" s="21">
        <v>0</v>
      </c>
      <c r="AL32" s="21">
        <f t="shared" si="7"/>
        <v>1606493.6500000001</v>
      </c>
    </row>
    <row r="33" spans="1:39" x14ac:dyDescent="0.3">
      <c r="A33" s="6" t="s">
        <v>20</v>
      </c>
      <c r="B33" s="10">
        <f>+B29-B30+B31-B32</f>
        <v>5236630.9299999988</v>
      </c>
      <c r="C33" s="10">
        <f t="shared" ref="C33:AL33" si="8">+C29-C30+C31-C32</f>
        <v>19890431.07</v>
      </c>
      <c r="D33" s="10">
        <f t="shared" si="8"/>
        <v>13929867.789999999</v>
      </c>
      <c r="E33" s="10">
        <f t="shared" si="8"/>
        <v>7498520.7100000018</v>
      </c>
      <c r="F33" s="10">
        <f t="shared" si="8"/>
        <v>10721566.42</v>
      </c>
      <c r="G33" s="10">
        <f t="shared" si="8"/>
        <v>3032839.8699999982</v>
      </c>
      <c r="H33" s="10">
        <f t="shared" si="8"/>
        <v>37314556.100000001</v>
      </c>
      <c r="I33" s="10">
        <f t="shared" si="8"/>
        <v>3743039.4200000004</v>
      </c>
      <c r="J33" s="10">
        <f t="shared" si="8"/>
        <v>1918549.7599999993</v>
      </c>
      <c r="K33" s="10">
        <f t="shared" si="8"/>
        <v>24585745.870000001</v>
      </c>
      <c r="L33" s="10">
        <f t="shared" si="8"/>
        <v>197333409.04000002</v>
      </c>
      <c r="M33" s="10">
        <f t="shared" si="8"/>
        <v>108890057.03999999</v>
      </c>
      <c r="N33" s="10">
        <f t="shared" si="8"/>
        <v>15987144.609999999</v>
      </c>
      <c r="O33" s="10">
        <f t="shared" si="8"/>
        <v>3159609.12</v>
      </c>
      <c r="P33" s="10">
        <f t="shared" si="8"/>
        <v>434056.36000000034</v>
      </c>
      <c r="Q33" s="10">
        <f t="shared" si="8"/>
        <v>7652198.025200001</v>
      </c>
      <c r="R33" s="10">
        <f t="shared" si="8"/>
        <v>16289081.371400004</v>
      </c>
      <c r="S33" s="10">
        <f t="shared" si="8"/>
        <v>6629440.5399999991</v>
      </c>
      <c r="T33" s="10">
        <f t="shared" si="8"/>
        <v>98951666.859999999</v>
      </c>
      <c r="U33" s="10">
        <f t="shared" si="8"/>
        <v>2785754.96</v>
      </c>
      <c r="V33" s="10">
        <f t="shared" si="8"/>
        <v>103714238.37999998</v>
      </c>
      <c r="W33" s="10">
        <f t="shared" si="8"/>
        <v>40795303.679999977</v>
      </c>
      <c r="X33" s="10">
        <f t="shared" si="8"/>
        <v>262239390.86999989</v>
      </c>
      <c r="Y33" s="10">
        <f t="shared" si="8"/>
        <v>168467432.02000004</v>
      </c>
      <c r="Z33" s="10">
        <f t="shared" si="8"/>
        <v>9099200.3400000017</v>
      </c>
      <c r="AA33" s="10">
        <f t="shared" si="8"/>
        <v>-3955093.3099999875</v>
      </c>
      <c r="AB33" s="10">
        <f t="shared" si="8"/>
        <v>63026220.350000001</v>
      </c>
      <c r="AC33" s="10">
        <f t="shared" si="8"/>
        <v>24766977.100000005</v>
      </c>
      <c r="AD33" s="10">
        <f t="shared" si="8"/>
        <v>11805950.83</v>
      </c>
      <c r="AE33" s="10">
        <f t="shared" si="8"/>
        <v>5645550.9400000004</v>
      </c>
      <c r="AF33" s="10">
        <f t="shared" si="8"/>
        <v>69010423.960000008</v>
      </c>
      <c r="AG33" s="10">
        <f t="shared" si="8"/>
        <v>182484685.23000002</v>
      </c>
      <c r="AH33" s="10">
        <f t="shared" si="8"/>
        <v>4802538.0999999996</v>
      </c>
      <c r="AI33" s="10">
        <f t="shared" si="8"/>
        <v>52251187.900000006</v>
      </c>
      <c r="AJ33" s="10">
        <f t="shared" si="8"/>
        <v>6144381.709999999</v>
      </c>
      <c r="AK33" s="10">
        <f t="shared" si="8"/>
        <v>353620437.33999991</v>
      </c>
      <c r="AL33" s="10">
        <f t="shared" si="8"/>
        <v>1939902991.3065999</v>
      </c>
      <c r="AM33" s="11"/>
    </row>
    <row r="34" spans="1:39" x14ac:dyDescent="0.3">
      <c r="A34" s="3" t="s">
        <v>21</v>
      </c>
      <c r="B34" s="21">
        <v>0</v>
      </c>
      <c r="C34" s="21">
        <v>38370769.07</v>
      </c>
      <c r="D34" s="21">
        <v>2705072.24</v>
      </c>
      <c r="E34" s="23">
        <v>2093787.59</v>
      </c>
      <c r="F34" s="21">
        <v>381974984.36000001</v>
      </c>
      <c r="G34" s="21">
        <v>931985.77</v>
      </c>
      <c r="H34" s="21">
        <v>2067867.13</v>
      </c>
      <c r="I34" s="21">
        <v>1368160.83</v>
      </c>
      <c r="J34" s="21">
        <v>20563836</v>
      </c>
      <c r="K34" s="21">
        <v>41193.160000000003</v>
      </c>
      <c r="L34" s="21">
        <v>2317174.9900000002</v>
      </c>
      <c r="M34" s="21">
        <v>447306.53</v>
      </c>
      <c r="N34" s="28">
        <v>13349.939999999999</v>
      </c>
      <c r="O34" s="28">
        <v>190132.3</v>
      </c>
      <c r="P34" s="28">
        <v>2128960.8699999996</v>
      </c>
      <c r="Q34" s="21">
        <v>1192966.828</v>
      </c>
      <c r="R34" s="21">
        <v>3234350.6537000001</v>
      </c>
      <c r="S34" s="28">
        <v>0</v>
      </c>
      <c r="T34" s="21">
        <v>17297251.830000002</v>
      </c>
      <c r="U34" s="23">
        <v>1926889.27</v>
      </c>
      <c r="V34" s="21">
        <v>6948769.9699999997</v>
      </c>
      <c r="W34" s="21">
        <v>23997625.809999999</v>
      </c>
      <c r="X34" s="21">
        <v>8746634.7699999996</v>
      </c>
      <c r="Y34" s="21">
        <v>17705659.91</v>
      </c>
      <c r="Z34" s="21">
        <v>7367766.0899999999</v>
      </c>
      <c r="AA34" s="23">
        <v>8372857.9500000002</v>
      </c>
      <c r="AB34" s="21">
        <v>8783362.1600000001</v>
      </c>
      <c r="AC34" s="28">
        <v>2607318.7199999997</v>
      </c>
      <c r="AD34" s="21">
        <v>1536886.11</v>
      </c>
      <c r="AE34" s="21">
        <v>0</v>
      </c>
      <c r="AF34" s="21">
        <v>22930.959999999999</v>
      </c>
      <c r="AG34" s="21">
        <v>28593694.370000001</v>
      </c>
      <c r="AH34" s="21">
        <v>0</v>
      </c>
      <c r="AI34" s="21">
        <v>2473619.35</v>
      </c>
      <c r="AJ34" s="28">
        <v>812614.26000000013</v>
      </c>
      <c r="AK34" s="23">
        <v>25089954.330000002</v>
      </c>
      <c r="AL34" s="21">
        <f>+SUM(B34:AK34)</f>
        <v>621925734.12170017</v>
      </c>
    </row>
    <row r="35" spans="1:39" x14ac:dyDescent="0.3">
      <c r="A35" s="3" t="s">
        <v>22</v>
      </c>
      <c r="B35" s="21">
        <v>955076.8</v>
      </c>
      <c r="C35" s="21">
        <v>5911238.25</v>
      </c>
      <c r="D35" s="21">
        <v>161818.82</v>
      </c>
      <c r="E35" s="21">
        <v>856684.3</v>
      </c>
      <c r="F35" s="21">
        <v>340286058.12</v>
      </c>
      <c r="G35" s="21">
        <v>483220.16</v>
      </c>
      <c r="H35" s="21">
        <v>2505</v>
      </c>
      <c r="I35" s="21">
        <v>0</v>
      </c>
      <c r="J35" s="21">
        <v>1960954.43</v>
      </c>
      <c r="K35" s="21">
        <v>433692.1</v>
      </c>
      <c r="L35" s="21">
        <v>8261540.4700000007</v>
      </c>
      <c r="M35" s="21">
        <v>330319.59000000003</v>
      </c>
      <c r="N35" s="28">
        <v>2780899.78</v>
      </c>
      <c r="O35" s="28">
        <v>13920.74</v>
      </c>
      <c r="P35" s="28">
        <v>2652369.9899999998</v>
      </c>
      <c r="Q35" s="21">
        <v>182510.12439999997</v>
      </c>
      <c r="R35" s="23">
        <v>379343.79</v>
      </c>
      <c r="S35" s="28">
        <v>0</v>
      </c>
      <c r="T35" s="21">
        <v>75998185.090000004</v>
      </c>
      <c r="U35" s="21">
        <v>141732.39000000001</v>
      </c>
      <c r="V35" s="21">
        <v>2848993.37</v>
      </c>
      <c r="W35" s="21">
        <v>33466155.709999997</v>
      </c>
      <c r="X35" s="21">
        <v>40905663.640000001</v>
      </c>
      <c r="Y35" s="23">
        <v>2224861.17</v>
      </c>
      <c r="Z35" s="23">
        <v>479225.94</v>
      </c>
      <c r="AA35" s="23">
        <v>2013495.2600000005</v>
      </c>
      <c r="AB35" s="21">
        <v>726394.07</v>
      </c>
      <c r="AC35" s="28">
        <v>737661.84</v>
      </c>
      <c r="AD35" s="21">
        <v>1358106</v>
      </c>
      <c r="AE35" s="21">
        <v>0</v>
      </c>
      <c r="AF35" s="21">
        <v>1227588.83</v>
      </c>
      <c r="AG35" s="21">
        <v>34660198.829999998</v>
      </c>
      <c r="AH35" s="21">
        <v>0</v>
      </c>
      <c r="AI35" s="21">
        <v>2238569.62</v>
      </c>
      <c r="AJ35" s="28">
        <v>824370.26</v>
      </c>
      <c r="AK35" s="21">
        <v>10142403.219999999</v>
      </c>
      <c r="AL35" s="21">
        <f>+SUM(B35:AK35)</f>
        <v>575645757.70440006</v>
      </c>
    </row>
    <row r="36" spans="1:39" x14ac:dyDescent="0.3">
      <c r="A36" s="7" t="s">
        <v>23</v>
      </c>
      <c r="B36" s="10">
        <f t="shared" ref="B36:C36" si="9">+B33+B34-B35</f>
        <v>4281554.129999999</v>
      </c>
      <c r="C36" s="10">
        <f t="shared" si="9"/>
        <v>52349961.890000001</v>
      </c>
      <c r="D36" s="10">
        <f t="shared" ref="D36:AL36" si="10">+D33+D34-D35</f>
        <v>16473121.209999999</v>
      </c>
      <c r="E36" s="10">
        <f t="shared" si="10"/>
        <v>8735624.0000000019</v>
      </c>
      <c r="F36" s="10">
        <f t="shared" si="10"/>
        <v>52410492.660000026</v>
      </c>
      <c r="G36" s="10">
        <f t="shared" si="10"/>
        <v>3481605.4799999981</v>
      </c>
      <c r="H36" s="10">
        <f t="shared" si="10"/>
        <v>39379918.230000004</v>
      </c>
      <c r="I36" s="10">
        <f t="shared" si="10"/>
        <v>5111200.25</v>
      </c>
      <c r="J36" s="10">
        <f t="shared" si="10"/>
        <v>20521431.329999998</v>
      </c>
      <c r="K36" s="10">
        <f t="shared" si="10"/>
        <v>24193246.93</v>
      </c>
      <c r="L36" s="10">
        <f t="shared" si="10"/>
        <v>191389043.56000003</v>
      </c>
      <c r="M36" s="10">
        <f t="shared" si="10"/>
        <v>109007043.97999999</v>
      </c>
      <c r="N36" s="10">
        <f t="shared" si="10"/>
        <v>13219594.77</v>
      </c>
      <c r="O36" s="10">
        <f t="shared" si="10"/>
        <v>3335820.6799999997</v>
      </c>
      <c r="P36" s="10">
        <f t="shared" si="10"/>
        <v>-89352.759999999776</v>
      </c>
      <c r="Q36" s="10">
        <f t="shared" si="10"/>
        <v>8662654.7288000025</v>
      </c>
      <c r="R36" s="10">
        <f t="shared" si="10"/>
        <v>19144088.235100005</v>
      </c>
      <c r="S36" s="10">
        <f t="shared" si="10"/>
        <v>6629440.5399999991</v>
      </c>
      <c r="T36" s="10">
        <f t="shared" si="10"/>
        <v>40250733.599999994</v>
      </c>
      <c r="U36" s="10">
        <f t="shared" si="10"/>
        <v>4570911.8400000008</v>
      </c>
      <c r="V36" s="10">
        <f t="shared" si="10"/>
        <v>107814014.97999997</v>
      </c>
      <c r="W36" s="10">
        <f t="shared" si="10"/>
        <v>31326773.779999983</v>
      </c>
      <c r="X36" s="10">
        <f t="shared" si="10"/>
        <v>230080361.99999988</v>
      </c>
      <c r="Y36" s="10">
        <f t="shared" si="10"/>
        <v>183948230.76000005</v>
      </c>
      <c r="Z36" s="10">
        <f t="shared" si="10"/>
        <v>15987740.490000002</v>
      </c>
      <c r="AA36" s="10">
        <f t="shared" si="10"/>
        <v>2404269.380000012</v>
      </c>
      <c r="AB36" s="10">
        <f t="shared" si="10"/>
        <v>71083188.440000013</v>
      </c>
      <c r="AC36" s="10">
        <f t="shared" si="10"/>
        <v>26636633.980000004</v>
      </c>
      <c r="AD36" s="10">
        <f t="shared" si="10"/>
        <v>11984730.939999999</v>
      </c>
      <c r="AE36" s="10">
        <f t="shared" si="10"/>
        <v>5645550.9400000004</v>
      </c>
      <c r="AF36" s="10">
        <f t="shared" si="10"/>
        <v>67805766.090000004</v>
      </c>
      <c r="AG36" s="10">
        <f t="shared" si="10"/>
        <v>176418180.77000004</v>
      </c>
      <c r="AH36" s="10">
        <f t="shared" si="10"/>
        <v>4802538.0999999996</v>
      </c>
      <c r="AI36" s="10">
        <f t="shared" si="10"/>
        <v>52486237.63000001</v>
      </c>
      <c r="AJ36" s="10">
        <f t="shared" si="10"/>
        <v>6132625.709999999</v>
      </c>
      <c r="AK36" s="10">
        <f t="shared" si="10"/>
        <v>368567988.44999993</v>
      </c>
      <c r="AL36" s="10">
        <f t="shared" si="10"/>
        <v>1986182967.7238998</v>
      </c>
    </row>
    <row r="37" spans="1:39" x14ac:dyDescent="0.3">
      <c r="A37" s="4" t="s">
        <v>24</v>
      </c>
      <c r="B37" s="10">
        <f t="shared" ref="B37:C37" si="11">+B38-B39</f>
        <v>0</v>
      </c>
      <c r="C37" s="10">
        <f t="shared" si="11"/>
        <v>0</v>
      </c>
      <c r="D37" s="10">
        <f t="shared" ref="D37:AL37" si="12">+D38-D39</f>
        <v>0</v>
      </c>
      <c r="E37" s="10">
        <f t="shared" si="12"/>
        <v>0</v>
      </c>
      <c r="F37" s="10">
        <f t="shared" si="12"/>
        <v>0</v>
      </c>
      <c r="G37" s="10">
        <f t="shared" si="12"/>
        <v>0</v>
      </c>
      <c r="H37" s="10">
        <f t="shared" si="12"/>
        <v>0</v>
      </c>
      <c r="I37" s="10">
        <f t="shared" si="12"/>
        <v>0</v>
      </c>
      <c r="J37" s="10">
        <f t="shared" si="12"/>
        <v>0</v>
      </c>
      <c r="K37" s="10">
        <f t="shared" si="12"/>
        <v>0</v>
      </c>
      <c r="L37" s="10">
        <f t="shared" si="12"/>
        <v>0</v>
      </c>
      <c r="M37" s="10">
        <f t="shared" si="12"/>
        <v>0</v>
      </c>
      <c r="N37" s="10">
        <f t="shared" si="12"/>
        <v>0</v>
      </c>
      <c r="O37" s="10">
        <f t="shared" si="12"/>
        <v>0</v>
      </c>
      <c r="P37" s="10">
        <f t="shared" si="12"/>
        <v>0</v>
      </c>
      <c r="Q37" s="10">
        <f t="shared" si="12"/>
        <v>0</v>
      </c>
      <c r="R37" s="10">
        <f t="shared" si="12"/>
        <v>633866.13</v>
      </c>
      <c r="S37" s="10">
        <f t="shared" si="12"/>
        <v>0</v>
      </c>
      <c r="T37" s="10">
        <f t="shared" si="12"/>
        <v>0</v>
      </c>
      <c r="U37" s="10">
        <f t="shared" si="12"/>
        <v>0</v>
      </c>
      <c r="V37" s="10">
        <f t="shared" si="12"/>
        <v>0</v>
      </c>
      <c r="W37" s="10">
        <f t="shared" si="12"/>
        <v>0</v>
      </c>
      <c r="X37" s="10">
        <f t="shared" si="12"/>
        <v>0</v>
      </c>
      <c r="Y37" s="10">
        <f t="shared" si="12"/>
        <v>0</v>
      </c>
      <c r="Z37" s="10">
        <f t="shared" si="12"/>
        <v>0</v>
      </c>
      <c r="AA37" s="10">
        <f t="shared" si="12"/>
        <v>0</v>
      </c>
      <c r="AB37" s="10">
        <f t="shared" si="12"/>
        <v>633866.13</v>
      </c>
      <c r="AC37" s="10">
        <f t="shared" si="12"/>
        <v>0</v>
      </c>
      <c r="AD37" s="10">
        <f t="shared" si="12"/>
        <v>0</v>
      </c>
      <c r="AE37" s="10">
        <f t="shared" si="12"/>
        <v>0</v>
      </c>
      <c r="AF37" s="10">
        <f t="shared" si="12"/>
        <v>0</v>
      </c>
      <c r="AG37" s="10">
        <f t="shared" si="12"/>
        <v>181104.61</v>
      </c>
      <c r="AH37" s="10">
        <f t="shared" si="12"/>
        <v>0</v>
      </c>
      <c r="AI37" s="10">
        <f t="shared" si="12"/>
        <v>0</v>
      </c>
      <c r="AJ37" s="10">
        <f t="shared" si="12"/>
        <v>0</v>
      </c>
      <c r="AK37" s="10">
        <f t="shared" si="12"/>
        <v>0</v>
      </c>
      <c r="AL37" s="10">
        <f t="shared" si="12"/>
        <v>1448836.87</v>
      </c>
    </row>
    <row r="38" spans="1:39" x14ac:dyDescent="0.3">
      <c r="A38" s="3" t="s">
        <v>25</v>
      </c>
      <c r="B38" s="30">
        <v>0</v>
      </c>
      <c r="C38" s="3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8">
        <v>0</v>
      </c>
      <c r="O38" s="28">
        <v>0</v>
      </c>
      <c r="P38" s="28">
        <v>0</v>
      </c>
      <c r="Q38" s="21">
        <v>0</v>
      </c>
      <c r="R38" s="21">
        <v>633866.13</v>
      </c>
      <c r="S38" s="28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633866.13</v>
      </c>
      <c r="AC38" s="28">
        <v>0</v>
      </c>
      <c r="AD38" s="21">
        <v>0</v>
      </c>
      <c r="AE38" s="21">
        <v>0</v>
      </c>
      <c r="AF38" s="21">
        <v>0</v>
      </c>
      <c r="AG38" s="21">
        <v>181104.61</v>
      </c>
      <c r="AH38" s="21">
        <v>0</v>
      </c>
      <c r="AI38" s="21">
        <v>0</v>
      </c>
      <c r="AJ38" s="28">
        <v>0</v>
      </c>
      <c r="AK38" s="21">
        <v>0</v>
      </c>
      <c r="AL38" s="21">
        <f>+SUM(B38:AK38)</f>
        <v>1448836.87</v>
      </c>
    </row>
    <row r="39" spans="1:39" x14ac:dyDescent="0.3">
      <c r="A39" s="3" t="s">
        <v>26</v>
      </c>
      <c r="B39" s="30">
        <v>0</v>
      </c>
      <c r="C39" s="30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8">
        <v>0</v>
      </c>
      <c r="O39" s="28">
        <v>0</v>
      </c>
      <c r="P39" s="28">
        <v>0</v>
      </c>
      <c r="Q39" s="21">
        <v>0</v>
      </c>
      <c r="R39" s="21">
        <v>0</v>
      </c>
      <c r="S39" s="28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8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8">
        <v>0</v>
      </c>
      <c r="AK39" s="21">
        <v>0</v>
      </c>
      <c r="AL39" s="21">
        <f>+SUM(B39:AK39)</f>
        <v>0</v>
      </c>
    </row>
    <row r="40" spans="1:39" x14ac:dyDescent="0.3">
      <c r="A40" s="4" t="s">
        <v>27</v>
      </c>
      <c r="B40" s="10">
        <f t="shared" ref="B40:AL40" si="13">+B41+B42</f>
        <v>1728715.15</v>
      </c>
      <c r="C40" s="10">
        <f t="shared" si="13"/>
        <v>15601969.4</v>
      </c>
      <c r="D40" s="10">
        <f t="shared" si="13"/>
        <v>14767693.279999999</v>
      </c>
      <c r="E40" s="10">
        <f t="shared" si="13"/>
        <v>9505444.0800000001</v>
      </c>
      <c r="F40" s="10">
        <f t="shared" si="13"/>
        <v>24114578.710000001</v>
      </c>
      <c r="G40" s="10">
        <f t="shared" si="13"/>
        <v>9692979.4399999995</v>
      </c>
      <c r="H40" s="10">
        <f t="shared" si="13"/>
        <v>39508015.619999997</v>
      </c>
      <c r="I40" s="10">
        <f t="shared" si="13"/>
        <v>3781762.45</v>
      </c>
      <c r="J40" s="10">
        <f t="shared" si="13"/>
        <v>20394040.859999999</v>
      </c>
      <c r="K40" s="10">
        <f t="shared" si="13"/>
        <v>23643811.449999999</v>
      </c>
      <c r="L40" s="10">
        <f t="shared" si="13"/>
        <v>186274096.72999999</v>
      </c>
      <c r="M40" s="10">
        <f t="shared" si="13"/>
        <v>73139000.729999989</v>
      </c>
      <c r="N40" s="10">
        <f t="shared" si="13"/>
        <v>13124189.09</v>
      </c>
      <c r="O40" s="10">
        <f t="shared" si="13"/>
        <v>2730371.34</v>
      </c>
      <c r="P40" s="10">
        <f t="shared" si="13"/>
        <v>3634928.46</v>
      </c>
      <c r="Q40" s="10">
        <f t="shared" si="13"/>
        <v>9220907.6827999987</v>
      </c>
      <c r="R40" s="10">
        <f t="shared" si="13"/>
        <v>19590234.420000002</v>
      </c>
      <c r="S40" s="10">
        <f t="shared" si="13"/>
        <v>6315005.5999999996</v>
      </c>
      <c r="T40" s="10">
        <f t="shared" si="13"/>
        <v>28125489.109999999</v>
      </c>
      <c r="U40" s="10">
        <f t="shared" si="13"/>
        <v>4568767.13</v>
      </c>
      <c r="V40" s="10">
        <f t="shared" si="13"/>
        <v>72722703.719999999</v>
      </c>
      <c r="W40" s="10">
        <f t="shared" si="13"/>
        <v>72058189.360000014</v>
      </c>
      <c r="X40" s="10">
        <f t="shared" si="13"/>
        <v>243861566.43000001</v>
      </c>
      <c r="Y40" s="10">
        <f t="shared" si="13"/>
        <v>142089207.47</v>
      </c>
      <c r="Z40" s="10">
        <f t="shared" si="13"/>
        <v>14434942.890000001</v>
      </c>
      <c r="AA40" s="10">
        <f t="shared" si="13"/>
        <v>9206855.3300000019</v>
      </c>
      <c r="AB40" s="10">
        <f t="shared" si="13"/>
        <v>47918022.869999997</v>
      </c>
      <c r="AC40" s="10">
        <f t="shared" si="13"/>
        <v>24569508.110000003</v>
      </c>
      <c r="AD40" s="10">
        <f t="shared" si="13"/>
        <v>10671863.75</v>
      </c>
      <c r="AE40" s="10">
        <f t="shared" si="13"/>
        <v>5616927.6200000001</v>
      </c>
      <c r="AF40" s="10">
        <f t="shared" si="13"/>
        <v>42914450.850000001</v>
      </c>
      <c r="AG40" s="10">
        <f t="shared" si="13"/>
        <v>153073465.47</v>
      </c>
      <c r="AH40" s="10">
        <f t="shared" si="13"/>
        <v>2769455.76</v>
      </c>
      <c r="AI40" s="10">
        <f t="shared" si="13"/>
        <v>48433930.68</v>
      </c>
      <c r="AJ40" s="10">
        <f t="shared" si="13"/>
        <v>5533958.0899999999</v>
      </c>
      <c r="AK40" s="10">
        <f t="shared" si="13"/>
        <v>299839572.71999997</v>
      </c>
      <c r="AL40" s="10">
        <f t="shared" si="13"/>
        <v>1705176621.8527997</v>
      </c>
    </row>
    <row r="41" spans="1:39" x14ac:dyDescent="0.3">
      <c r="A41" s="3" t="s">
        <v>28</v>
      </c>
      <c r="B41" s="21">
        <v>1728715.15</v>
      </c>
      <c r="C41" s="21">
        <v>15601969.4</v>
      </c>
      <c r="D41" s="21">
        <v>14767693.279999999</v>
      </c>
      <c r="E41" s="21">
        <v>9505444.0800000001</v>
      </c>
      <c r="F41" s="21">
        <v>24114578.710000001</v>
      </c>
      <c r="G41" s="21">
        <v>9692979.4399999995</v>
      </c>
      <c r="H41" s="21">
        <v>39508015.619999997</v>
      </c>
      <c r="I41" s="21">
        <v>3781762.45</v>
      </c>
      <c r="J41" s="21">
        <v>20394040.859999999</v>
      </c>
      <c r="K41" s="21">
        <v>23643811.449999999</v>
      </c>
      <c r="L41" s="21">
        <v>186274096.72999999</v>
      </c>
      <c r="M41" s="21">
        <v>73139000.729999989</v>
      </c>
      <c r="N41" s="28">
        <v>13124189.09</v>
      </c>
      <c r="O41" s="28">
        <v>2730371.34</v>
      </c>
      <c r="P41" s="28">
        <v>3634928.46</v>
      </c>
      <c r="Q41" s="21">
        <v>9220907.6827999987</v>
      </c>
      <c r="R41" s="21">
        <v>19590234.420000002</v>
      </c>
      <c r="S41" s="28">
        <v>6315005.5999999996</v>
      </c>
      <c r="T41" s="21">
        <v>28125489.109999999</v>
      </c>
      <c r="U41" s="21">
        <v>4568767.13</v>
      </c>
      <c r="V41" s="21">
        <v>72722703.719999999</v>
      </c>
      <c r="W41" s="21">
        <v>72058189.360000014</v>
      </c>
      <c r="X41" s="21">
        <v>243861566.43000001</v>
      </c>
      <c r="Y41" s="21">
        <v>142063366.97</v>
      </c>
      <c r="Z41" s="21">
        <v>14434942.890000001</v>
      </c>
      <c r="AA41" s="21">
        <v>9206855.3300000019</v>
      </c>
      <c r="AB41" s="21">
        <v>47918022.869999997</v>
      </c>
      <c r="AC41" s="28">
        <v>24569508.110000003</v>
      </c>
      <c r="AD41" s="21">
        <v>10671863.75</v>
      </c>
      <c r="AE41" s="21">
        <v>5616927.6200000001</v>
      </c>
      <c r="AF41" s="23">
        <v>42414254.789999999</v>
      </c>
      <c r="AG41" s="21">
        <v>153073465.47</v>
      </c>
      <c r="AH41" s="21">
        <v>2769455.76</v>
      </c>
      <c r="AI41" s="21">
        <v>48433930.68</v>
      </c>
      <c r="AJ41" s="28">
        <v>5533958.0899999999</v>
      </c>
      <c r="AK41" s="21">
        <v>299839572.71999997</v>
      </c>
      <c r="AL41" s="21">
        <f>+SUM(B41:AK41)</f>
        <v>1704650585.2927997</v>
      </c>
    </row>
    <row r="42" spans="1:39" x14ac:dyDescent="0.3">
      <c r="A42" s="3" t="s">
        <v>29</v>
      </c>
      <c r="B42" s="21">
        <v>0</v>
      </c>
      <c r="C42" s="21">
        <v>0</v>
      </c>
      <c r="D42" s="21">
        <v>0</v>
      </c>
      <c r="E42" s="21">
        <v>0</v>
      </c>
      <c r="F42" s="23">
        <v>0</v>
      </c>
      <c r="G42" s="23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8">
        <v>0</v>
      </c>
      <c r="O42" s="28">
        <v>0</v>
      </c>
      <c r="P42" s="28">
        <v>0</v>
      </c>
      <c r="Q42" s="21">
        <v>0</v>
      </c>
      <c r="R42" s="21">
        <v>0</v>
      </c>
      <c r="S42" s="28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25840.5</v>
      </c>
      <c r="Z42" s="21">
        <v>0</v>
      </c>
      <c r="AA42" s="21">
        <v>0</v>
      </c>
      <c r="AB42" s="21">
        <v>0</v>
      </c>
      <c r="AC42" s="28">
        <v>0</v>
      </c>
      <c r="AD42" s="21">
        <v>0</v>
      </c>
      <c r="AE42" s="21">
        <v>0</v>
      </c>
      <c r="AF42" s="21">
        <v>500196.06</v>
      </c>
      <c r="AG42" s="21">
        <v>0</v>
      </c>
      <c r="AH42" s="21">
        <v>0</v>
      </c>
      <c r="AI42" s="21">
        <v>0</v>
      </c>
      <c r="AJ42" s="28">
        <v>0</v>
      </c>
      <c r="AK42" s="21">
        <v>0</v>
      </c>
      <c r="AL42" s="21">
        <f>+SUM(B42:AK42)</f>
        <v>526036.56000000006</v>
      </c>
    </row>
    <row r="43" spans="1:39" x14ac:dyDescent="0.3">
      <c r="A43" s="7" t="s">
        <v>30</v>
      </c>
      <c r="B43" s="10">
        <f t="shared" ref="B43:AL43" si="14">+B36+B37-B40</f>
        <v>2552838.9799999991</v>
      </c>
      <c r="C43" s="10">
        <f t="shared" si="14"/>
        <v>36747992.490000002</v>
      </c>
      <c r="D43" s="10">
        <f t="shared" si="14"/>
        <v>1705427.9299999997</v>
      </c>
      <c r="E43" s="10">
        <f t="shared" si="14"/>
        <v>-769820.07999999821</v>
      </c>
      <c r="F43" s="10">
        <f t="shared" si="14"/>
        <v>28295913.950000025</v>
      </c>
      <c r="G43" s="10">
        <f t="shared" si="14"/>
        <v>-6211373.9600000009</v>
      </c>
      <c r="H43" s="10">
        <f t="shared" si="14"/>
        <v>-128097.38999999315</v>
      </c>
      <c r="I43" s="10">
        <f t="shared" si="14"/>
        <v>1329437.7999999998</v>
      </c>
      <c r="J43" s="10">
        <f t="shared" si="14"/>
        <v>127390.46999999881</v>
      </c>
      <c r="K43" s="10">
        <f t="shared" si="14"/>
        <v>549435.48000000045</v>
      </c>
      <c r="L43" s="10">
        <f t="shared" si="14"/>
        <v>5114946.8300000429</v>
      </c>
      <c r="M43" s="10">
        <f t="shared" si="14"/>
        <v>35868043.25</v>
      </c>
      <c r="N43" s="10">
        <f t="shared" si="14"/>
        <v>95405.679999999702</v>
      </c>
      <c r="O43" s="10">
        <f t="shared" si="14"/>
        <v>605449.33999999985</v>
      </c>
      <c r="P43" s="10">
        <f t="shared" si="14"/>
        <v>-3724281.2199999997</v>
      </c>
      <c r="Q43" s="10">
        <f t="shared" si="14"/>
        <v>-558252.95399999619</v>
      </c>
      <c r="R43" s="10">
        <f t="shared" si="14"/>
        <v>187719.94510000199</v>
      </c>
      <c r="S43" s="10">
        <f t="shared" si="14"/>
        <v>314434.93999999948</v>
      </c>
      <c r="T43" s="10">
        <f t="shared" si="14"/>
        <v>12125244.489999995</v>
      </c>
      <c r="U43" s="10">
        <f t="shared" si="14"/>
        <v>2144.7100000008941</v>
      </c>
      <c r="V43" s="10">
        <f t="shared" si="14"/>
        <v>35091311.259999976</v>
      </c>
      <c r="W43" s="10">
        <f t="shared" si="14"/>
        <v>-40731415.580000028</v>
      </c>
      <c r="X43" s="10">
        <f t="shared" si="14"/>
        <v>-13781204.430000126</v>
      </c>
      <c r="Y43" s="10">
        <f t="shared" si="14"/>
        <v>41859023.290000051</v>
      </c>
      <c r="Z43" s="10">
        <f t="shared" si="14"/>
        <v>1552797.6000000015</v>
      </c>
      <c r="AA43" s="10">
        <f t="shared" si="14"/>
        <v>-6802585.9499999899</v>
      </c>
      <c r="AB43" s="10">
        <f t="shared" si="14"/>
        <v>23799031.70000001</v>
      </c>
      <c r="AC43" s="10">
        <f t="shared" si="14"/>
        <v>2067125.870000001</v>
      </c>
      <c r="AD43" s="10">
        <f t="shared" si="14"/>
        <v>1312867.1899999995</v>
      </c>
      <c r="AE43" s="10">
        <f t="shared" si="14"/>
        <v>28623.320000000298</v>
      </c>
      <c r="AF43" s="10">
        <f t="shared" si="14"/>
        <v>24891315.240000002</v>
      </c>
      <c r="AG43" s="10">
        <f t="shared" si="14"/>
        <v>23525819.910000056</v>
      </c>
      <c r="AH43" s="10">
        <f t="shared" si="14"/>
        <v>2033082.3399999999</v>
      </c>
      <c r="AI43" s="10">
        <f t="shared" si="14"/>
        <v>4052306.9500000104</v>
      </c>
      <c r="AJ43" s="10">
        <f t="shared" si="14"/>
        <v>598667.61999999918</v>
      </c>
      <c r="AK43" s="10">
        <f t="shared" si="14"/>
        <v>68728415.729999959</v>
      </c>
      <c r="AL43" s="10">
        <f t="shared" si="14"/>
        <v>282455182.74110007</v>
      </c>
    </row>
    <row r="44" spans="1:39" x14ac:dyDescent="0.3">
      <c r="A44" s="12" t="s">
        <v>31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37805.550000000003</v>
      </c>
      <c r="H44" s="21">
        <v>0</v>
      </c>
      <c r="I44" s="21">
        <v>0</v>
      </c>
      <c r="J44" s="21">
        <v>27165.69</v>
      </c>
      <c r="K44" s="21">
        <v>330655.15999999997</v>
      </c>
      <c r="L44" s="21">
        <v>2230877.7999999998</v>
      </c>
      <c r="M44" s="21">
        <v>0</v>
      </c>
      <c r="N44" s="28">
        <v>0</v>
      </c>
      <c r="O44" s="28">
        <v>2755.96</v>
      </c>
      <c r="P44" s="28">
        <v>69395.94</v>
      </c>
      <c r="Q44" s="21">
        <v>0</v>
      </c>
      <c r="R44" s="21">
        <v>0</v>
      </c>
      <c r="S44" s="28">
        <v>0</v>
      </c>
      <c r="T44" s="21">
        <v>3784477.55</v>
      </c>
      <c r="U44" s="21">
        <v>0</v>
      </c>
      <c r="V44" s="21">
        <v>11514793.42</v>
      </c>
      <c r="W44" s="21">
        <v>3567753.75</v>
      </c>
      <c r="X44" s="21">
        <v>9564274.9700000007</v>
      </c>
      <c r="Y44" s="23">
        <v>7603077.1900000004</v>
      </c>
      <c r="Z44" s="21">
        <v>245489.59</v>
      </c>
      <c r="AA44" s="21">
        <v>168265.81</v>
      </c>
      <c r="AB44" s="21">
        <v>7632698.6900000004</v>
      </c>
      <c r="AC44" s="28">
        <v>0</v>
      </c>
      <c r="AD44" s="21">
        <v>0</v>
      </c>
      <c r="AE44" s="21">
        <v>0</v>
      </c>
      <c r="AF44" s="21">
        <v>8979118.1099999994</v>
      </c>
      <c r="AG44" s="21">
        <v>10560087.720000001</v>
      </c>
      <c r="AH44" s="21">
        <v>64403.31</v>
      </c>
      <c r="AI44" s="21">
        <v>1543547.53</v>
      </c>
      <c r="AJ44" s="28">
        <v>0</v>
      </c>
      <c r="AK44" s="21">
        <v>5724129.5199999996</v>
      </c>
      <c r="AL44" s="21">
        <f>+SUM(B44:AK44)</f>
        <v>73650773.25999999</v>
      </c>
    </row>
    <row r="45" spans="1:39" ht="15" thickBot="1" x14ac:dyDescent="0.35">
      <c r="A45" s="13" t="s">
        <v>32</v>
      </c>
      <c r="B45" s="10">
        <f t="shared" ref="B45:AL45" si="15">+B43-B44</f>
        <v>2552838.9799999991</v>
      </c>
      <c r="C45" s="10">
        <f t="shared" si="15"/>
        <v>36747992.490000002</v>
      </c>
      <c r="D45" s="10">
        <f t="shared" si="15"/>
        <v>1705427.9299999997</v>
      </c>
      <c r="E45" s="10">
        <f t="shared" si="15"/>
        <v>-769820.07999999821</v>
      </c>
      <c r="F45" s="10">
        <f t="shared" si="15"/>
        <v>28295913.950000025</v>
      </c>
      <c r="G45" s="10">
        <f t="shared" si="15"/>
        <v>-6249179.5100000007</v>
      </c>
      <c r="H45" s="10">
        <f t="shared" si="15"/>
        <v>-128097.38999999315</v>
      </c>
      <c r="I45" s="10">
        <f t="shared" si="15"/>
        <v>1329437.7999999998</v>
      </c>
      <c r="J45" s="10">
        <f t="shared" si="15"/>
        <v>100224.77999999881</v>
      </c>
      <c r="K45" s="10">
        <f t="shared" si="15"/>
        <v>218780.32000000047</v>
      </c>
      <c r="L45" s="10">
        <f t="shared" si="15"/>
        <v>2884069.0300000431</v>
      </c>
      <c r="M45" s="10">
        <f t="shared" si="15"/>
        <v>35868043.25</v>
      </c>
      <c r="N45" s="10">
        <f t="shared" si="15"/>
        <v>95405.679999999702</v>
      </c>
      <c r="O45" s="10">
        <f t="shared" si="15"/>
        <v>602693.37999999989</v>
      </c>
      <c r="P45" s="10">
        <f t="shared" si="15"/>
        <v>-3793677.1599999997</v>
      </c>
      <c r="Q45" s="10">
        <f t="shared" si="15"/>
        <v>-558252.95399999619</v>
      </c>
      <c r="R45" s="10">
        <f t="shared" si="15"/>
        <v>187719.94510000199</v>
      </c>
      <c r="S45" s="10">
        <f t="shared" si="15"/>
        <v>314434.93999999948</v>
      </c>
      <c r="T45" s="10">
        <f t="shared" si="15"/>
        <v>8340766.9399999948</v>
      </c>
      <c r="U45" s="10">
        <f t="shared" si="15"/>
        <v>2144.7100000008941</v>
      </c>
      <c r="V45" s="10">
        <f t="shared" si="15"/>
        <v>23576517.839999974</v>
      </c>
      <c r="W45" s="10">
        <f t="shared" si="15"/>
        <v>-44299169.330000028</v>
      </c>
      <c r="X45" s="10">
        <f t="shared" si="15"/>
        <v>-23345479.400000125</v>
      </c>
      <c r="Y45" s="10">
        <f t="shared" si="15"/>
        <v>34255946.100000054</v>
      </c>
      <c r="Z45" s="10">
        <f t="shared" si="15"/>
        <v>1307308.0100000014</v>
      </c>
      <c r="AA45" s="10">
        <f t="shared" si="15"/>
        <v>-6970851.7599999895</v>
      </c>
      <c r="AB45" s="10">
        <f t="shared" si="15"/>
        <v>16166333.010000009</v>
      </c>
      <c r="AC45" s="10">
        <f t="shared" si="15"/>
        <v>2067125.870000001</v>
      </c>
      <c r="AD45" s="10">
        <f t="shared" si="15"/>
        <v>1312867.1899999995</v>
      </c>
      <c r="AE45" s="10">
        <f t="shared" si="15"/>
        <v>28623.320000000298</v>
      </c>
      <c r="AF45" s="10">
        <f t="shared" si="15"/>
        <v>15912197.130000003</v>
      </c>
      <c r="AG45" s="10">
        <f t="shared" si="15"/>
        <v>12965732.190000055</v>
      </c>
      <c r="AH45" s="10">
        <f t="shared" si="15"/>
        <v>1968679.0299999998</v>
      </c>
      <c r="AI45" s="10">
        <f t="shared" si="15"/>
        <v>2508759.4200000102</v>
      </c>
      <c r="AJ45" s="10">
        <f t="shared" si="15"/>
        <v>598667.61999999918</v>
      </c>
      <c r="AK45" s="10">
        <f t="shared" si="15"/>
        <v>63004286.209999964</v>
      </c>
      <c r="AL45" s="10">
        <f t="shared" si="15"/>
        <v>208804409.48110008</v>
      </c>
    </row>
    <row r="46" spans="1:39" x14ac:dyDescent="0.3">
      <c r="AG46" s="24"/>
    </row>
    <row r="47" spans="1:39" ht="15" x14ac:dyDescent="0.3">
      <c r="A47" s="18" t="s">
        <v>60</v>
      </c>
      <c r="H47" s="11"/>
      <c r="AG47" s="24"/>
    </row>
    <row r="48" spans="1:39" x14ac:dyDescent="0.3">
      <c r="A48" s="14" t="s">
        <v>73</v>
      </c>
      <c r="H48" s="9"/>
      <c r="AG48" s="9"/>
    </row>
    <row r="49" spans="1:8" x14ac:dyDescent="0.3">
      <c r="A49" s="17"/>
      <c r="H49" s="9"/>
    </row>
    <row r="50" spans="1:8" ht="7.2" customHeight="1" x14ac:dyDescent="0.3">
      <c r="H50" s="9"/>
    </row>
    <row r="51" spans="1:8" ht="21" customHeight="1" x14ac:dyDescent="0.3"/>
  </sheetData>
  <printOptions horizontalCentered="1"/>
  <pageMargins left="0.70866141732283472" right="0.70866141732283472" top="0.70866141732283472" bottom="0.70866141732283472" header="0.31496062992125984" footer="0.31496062992125984"/>
  <pageSetup scale="1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cp:lastPrinted>2017-11-10T14:00:32Z</cp:lastPrinted>
  <dcterms:created xsi:type="dcterms:W3CDTF">2016-01-21T19:36:10Z</dcterms:created>
  <dcterms:modified xsi:type="dcterms:W3CDTF">2017-11-10T14:23:42Z</dcterms:modified>
</cp:coreProperties>
</file>