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documents\Mis_Documentos\Sitio web\Pases a produccion\Estados Financieros\"/>
    </mc:Choice>
  </mc:AlternateContent>
  <bookViews>
    <workbookView xWindow="0" yWindow="0" windowWidth="12720" windowHeight="8292" tabRatio="604"/>
  </bookViews>
  <sheets>
    <sheet name="Estado de Situación Financiera" sheetId="1" r:id="rId1"/>
    <sheet name="Estado de Resultado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D45" i="2" l="1"/>
  <c r="E45" i="2"/>
  <c r="F45" i="2"/>
  <c r="G45" i="2"/>
  <c r="H45" i="2"/>
  <c r="I45" i="2"/>
  <c r="J45" i="2"/>
  <c r="K45" i="2"/>
  <c r="L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C45" i="2"/>
  <c r="D43" i="2"/>
  <c r="E43" i="2"/>
  <c r="F43" i="2"/>
  <c r="G43" i="2"/>
  <c r="H43" i="2"/>
  <c r="I43" i="2"/>
  <c r="J43" i="2"/>
  <c r="K43" i="2"/>
  <c r="L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C43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C40" i="2"/>
  <c r="D36" i="2"/>
  <c r="E36" i="2"/>
  <c r="F36" i="2"/>
  <c r="G36" i="2"/>
  <c r="H36" i="2"/>
  <c r="I36" i="2"/>
  <c r="J36" i="2"/>
  <c r="K36" i="2"/>
  <c r="L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C37" i="2"/>
  <c r="C36" i="2"/>
  <c r="D33" i="2"/>
  <c r="E33" i="2"/>
  <c r="F33" i="2"/>
  <c r="G33" i="2"/>
  <c r="H33" i="2"/>
  <c r="I33" i="2"/>
  <c r="J33" i="2"/>
  <c r="K33" i="2"/>
  <c r="L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C33" i="2"/>
  <c r="D28" i="2"/>
  <c r="E28" i="2"/>
  <c r="F28" i="2"/>
  <c r="G28" i="2"/>
  <c r="G29" i="2" s="1"/>
  <c r="H28" i="2"/>
  <c r="I28" i="2"/>
  <c r="J28" i="2"/>
  <c r="K28" i="2"/>
  <c r="K29" i="2" s="1"/>
  <c r="L28" i="2"/>
  <c r="M28" i="2"/>
  <c r="N28" i="2"/>
  <c r="O28" i="2"/>
  <c r="O29" i="2" s="1"/>
  <c r="P28" i="2"/>
  <c r="Q28" i="2"/>
  <c r="R28" i="2"/>
  <c r="S28" i="2"/>
  <c r="S29" i="2" s="1"/>
  <c r="T28" i="2"/>
  <c r="U28" i="2"/>
  <c r="V28" i="2"/>
  <c r="W28" i="2"/>
  <c r="W29" i="2" s="1"/>
  <c r="X28" i="2"/>
  <c r="Y28" i="2"/>
  <c r="Z28" i="2"/>
  <c r="AA28" i="2"/>
  <c r="AA29" i="2" s="1"/>
  <c r="AB28" i="2"/>
  <c r="AC28" i="2"/>
  <c r="AD28" i="2"/>
  <c r="AE28" i="2"/>
  <c r="AE29" i="2" s="1"/>
  <c r="AF28" i="2"/>
  <c r="AG28" i="2"/>
  <c r="AH28" i="2"/>
  <c r="AI28" i="2"/>
  <c r="AI29" i="2" s="1"/>
  <c r="AJ28" i="2"/>
  <c r="AK28" i="2"/>
  <c r="D29" i="2"/>
  <c r="E29" i="2"/>
  <c r="F29" i="2"/>
  <c r="H29" i="2"/>
  <c r="I29" i="2"/>
  <c r="J29" i="2"/>
  <c r="L29" i="2"/>
  <c r="N29" i="2"/>
  <c r="P29" i="2"/>
  <c r="Q29" i="2"/>
  <c r="R29" i="2"/>
  <c r="T29" i="2"/>
  <c r="U29" i="2"/>
  <c r="V29" i="2"/>
  <c r="X29" i="2"/>
  <c r="Y29" i="2"/>
  <c r="Z29" i="2"/>
  <c r="AB29" i="2"/>
  <c r="AC29" i="2"/>
  <c r="AD29" i="2"/>
  <c r="AF29" i="2"/>
  <c r="AG29" i="2"/>
  <c r="AH29" i="2"/>
  <c r="AJ29" i="2"/>
  <c r="AK29" i="2"/>
  <c r="C29" i="2"/>
  <c r="C28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D41" i="1"/>
  <c r="E41" i="1"/>
  <c r="F41" i="1"/>
  <c r="G41" i="1"/>
  <c r="H41" i="1"/>
  <c r="I41" i="1"/>
  <c r="K41" i="1"/>
  <c r="L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C41" i="1"/>
  <c r="AD41" i="1"/>
  <c r="AE41" i="1"/>
  <c r="AF41" i="1"/>
  <c r="AG41" i="1"/>
  <c r="AH41" i="1"/>
  <c r="AI41" i="1"/>
  <c r="AJ41" i="1"/>
  <c r="AK41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B41" i="1" s="1"/>
  <c r="AC40" i="1"/>
  <c r="AD40" i="1"/>
  <c r="AE40" i="1"/>
  <c r="AF40" i="1"/>
  <c r="AG40" i="1"/>
  <c r="AH40" i="1"/>
  <c r="AI40" i="1"/>
  <c r="AJ40" i="1"/>
  <c r="AK40" i="1"/>
  <c r="C40" i="1"/>
  <c r="C24" i="1"/>
  <c r="M29" i="2" l="1"/>
  <c r="M33" i="2" s="1"/>
  <c r="M36" i="2" s="1"/>
  <c r="M43" i="2" s="1"/>
  <c r="M45" i="2" s="1"/>
  <c r="D24" i="1"/>
  <c r="E24" i="1"/>
  <c r="F24" i="1"/>
  <c r="G24" i="1"/>
  <c r="H24" i="1"/>
  <c r="I24" i="1"/>
  <c r="J24" i="1"/>
  <c r="K24" i="1"/>
  <c r="L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Y24" i="1"/>
  <c r="C41" i="1"/>
  <c r="AH32" i="1" l="1"/>
  <c r="Y32" i="1"/>
  <c r="T24" i="1" l="1"/>
  <c r="T32" i="1"/>
  <c r="Q32" i="1"/>
  <c r="Q24" i="1"/>
  <c r="E32" i="1"/>
  <c r="F32" i="1"/>
  <c r="G32" i="1"/>
  <c r="AC32" i="1"/>
  <c r="S24" i="1"/>
  <c r="P24" i="1"/>
  <c r="O24" i="1"/>
  <c r="N32" i="1"/>
  <c r="N24" i="1"/>
  <c r="S32" i="1"/>
  <c r="AJ32" i="1"/>
  <c r="P32" i="1"/>
  <c r="O32" i="1"/>
  <c r="W24" i="1" l="1"/>
  <c r="AI32" i="1" l="1"/>
  <c r="AB32" i="1"/>
  <c r="AA32" i="1"/>
  <c r="W32" i="1"/>
  <c r="R32" i="1"/>
  <c r="R24" i="1"/>
  <c r="L32" i="1"/>
  <c r="M32" i="1" l="1"/>
  <c r="M41" i="1" s="1"/>
  <c r="U24" i="1" l="1"/>
  <c r="AK32" i="1" l="1"/>
  <c r="AG32" i="1"/>
  <c r="AF32" i="1"/>
  <c r="AE32" i="1" l="1"/>
  <c r="AD32" i="1" l="1"/>
  <c r="Z32" i="1"/>
  <c r="X32" i="1"/>
  <c r="X24" i="1"/>
  <c r="V24" i="1"/>
  <c r="U32" i="1"/>
  <c r="K32" i="1" l="1"/>
  <c r="I32" i="1"/>
  <c r="H32" i="1"/>
  <c r="D32" i="1" l="1"/>
  <c r="C20" i="2"/>
  <c r="C32" i="1"/>
  <c r="B40" i="2" l="1"/>
  <c r="B37" i="2"/>
  <c r="B28" i="2"/>
  <c r="B20" i="2"/>
  <c r="B40" i="1"/>
  <c r="B32" i="1"/>
  <c r="B24" i="1"/>
  <c r="B29" i="2" l="1"/>
  <c r="B33" i="2" s="1"/>
  <c r="B36" i="2" s="1"/>
  <c r="B43" i="2" s="1"/>
  <c r="B45" i="2" s="1"/>
  <c r="B46" i="1" s="1"/>
  <c r="B41" i="1"/>
  <c r="B44" i="1" s="1"/>
  <c r="J32" i="1"/>
  <c r="J41" i="1" s="1"/>
  <c r="AL42" i="1" l="1"/>
  <c r="AL35" i="1" l="1"/>
  <c r="AL36" i="1"/>
  <c r="AL37" i="1"/>
  <c r="AL39" i="1"/>
  <c r="AL34" i="1"/>
  <c r="AL27" i="1"/>
  <c r="AL28" i="1"/>
  <c r="AL29" i="1"/>
  <c r="AL30" i="1"/>
  <c r="AL31" i="1"/>
  <c r="AL26" i="1"/>
  <c r="AL14" i="1"/>
  <c r="AL18" i="1"/>
  <c r="AL17" i="1"/>
  <c r="AL15" i="2"/>
  <c r="AL16" i="2"/>
  <c r="AL17" i="2"/>
  <c r="AL18" i="2"/>
  <c r="AL19" i="2"/>
  <c r="AL22" i="2"/>
  <c r="AL23" i="2"/>
  <c r="AL24" i="2"/>
  <c r="AL25" i="2"/>
  <c r="AL26" i="2"/>
  <c r="AL27" i="2"/>
  <c r="AL30" i="2"/>
  <c r="AL31" i="2"/>
  <c r="AL32" i="2"/>
  <c r="AL35" i="2"/>
  <c r="AL38" i="2"/>
  <c r="AL39" i="2"/>
  <c r="AL42" i="2"/>
  <c r="AL44" i="2"/>
  <c r="AL14" i="2"/>
  <c r="AL34" i="2"/>
  <c r="AL41" i="2"/>
  <c r="AL15" i="1"/>
  <c r="AL16" i="1"/>
  <c r="AL19" i="1"/>
  <c r="AL20" i="1"/>
  <c r="AL21" i="1"/>
  <c r="AL22" i="1"/>
  <c r="AL23" i="1"/>
  <c r="AL43" i="1"/>
  <c r="AL38" i="1"/>
  <c r="AL32" i="1" l="1"/>
  <c r="AL20" i="2"/>
  <c r="AL37" i="2"/>
  <c r="AL40" i="2"/>
  <c r="AL28" i="2"/>
  <c r="AL40" i="1"/>
  <c r="AL24" i="1"/>
  <c r="AL41" i="1" l="1"/>
  <c r="AL29" i="2"/>
  <c r="AL33" i="2" s="1"/>
  <c r="AL36" i="2" s="1"/>
  <c r="AL43" i="2" s="1"/>
  <c r="AL45" i="2" s="1"/>
</calcChain>
</file>

<file path=xl/comments1.xml><?xml version="1.0" encoding="utf-8"?>
<comments xmlns="http://schemas.openxmlformats.org/spreadsheetml/2006/main">
  <authors>
    <author>Andrea Paola González Hernández</author>
  </authors>
  <commentList>
    <comment ref="AB46" authorId="0" shapeId="0">
      <text>
        <r>
          <rPr>
            <b/>
            <sz val="9"/>
            <color indexed="81"/>
            <rFont val="Tahoma"/>
            <family val="2"/>
          </rPr>
          <t>Andrea Paola González Hernández:</t>
        </r>
        <r>
          <rPr>
            <sz val="9"/>
            <color indexed="81"/>
            <rFont val="Tahoma"/>
            <family val="2"/>
          </rPr>
          <t xml:space="preserve">
Esto fue incorporado a las reservas, por tanto dicha cuenta incrementó</t>
        </r>
      </text>
    </comment>
  </commentList>
</comments>
</file>

<file path=xl/sharedStrings.xml><?xml version="1.0" encoding="utf-8"?>
<sst xmlns="http://schemas.openxmlformats.org/spreadsheetml/2006/main" count="156" uniqueCount="114">
  <si>
    <t>ACTIVO</t>
  </si>
  <si>
    <t>Fondos disponibles</t>
  </si>
  <si>
    <t>Inversiones negociables y a vencimiento, neto</t>
  </si>
  <si>
    <t xml:space="preserve">Cartera de créditos, neto de provisiones por incobrabilidad </t>
  </si>
  <si>
    <t>Bienes recibidos en pago y adjudicados, neto</t>
  </si>
  <si>
    <t>Otras cuentas por cobrar, neto</t>
  </si>
  <si>
    <t>Inversiones permanentes</t>
  </si>
  <si>
    <t>Inmuebles, mobiliario y equipo, neto</t>
  </si>
  <si>
    <t>Otros activos, neto</t>
  </si>
  <si>
    <t>Total Activos</t>
  </si>
  <si>
    <t>PASIVO</t>
  </si>
  <si>
    <t>Obligaciones financieras</t>
  </si>
  <si>
    <t>Obligaciones con instituciones financieras y por otros financiamientos</t>
  </si>
  <si>
    <t>Otras cuentas por pagar</t>
  </si>
  <si>
    <t>Provisiones</t>
  </si>
  <si>
    <t>Otros pasivos</t>
  </si>
  <si>
    <t>Deuda Subordinada y Obligaciones convertibles en acciones</t>
  </si>
  <si>
    <t>Total Pasivo</t>
  </si>
  <si>
    <t>PATRIMONIO</t>
  </si>
  <si>
    <t>Capital social / Aportes</t>
  </si>
  <si>
    <t>Capital adicional / Aporte adicional</t>
  </si>
  <si>
    <t>Ajustes al patrimonio</t>
  </si>
  <si>
    <t>Reservas</t>
  </si>
  <si>
    <t>Resultados acumulados</t>
  </si>
  <si>
    <t>Resultados del Ejercicio</t>
  </si>
  <si>
    <t>Total Patrimonio</t>
  </si>
  <si>
    <t>Total Pasivo y Patrimonio</t>
  </si>
  <si>
    <t>Cuentas contingentes</t>
  </si>
  <si>
    <t>Cuentas de orden</t>
  </si>
  <si>
    <t xml:space="preserve">TODAS LAS INSTITUCIONES 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</si>
  <si>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</si>
  <si>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</si>
  <si>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</si>
  <si>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</si>
  <si>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</si>
  <si>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</si>
  <si>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</si>
  <si>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</si>
  <si>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</si>
  <si>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</si>
  <si>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</si>
  <si>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</si>
  <si>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</si>
  <si>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</si>
  <si>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</si>
  <si>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</si>
  <si>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</si>
  <si>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</si>
  <si>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</si>
  <si>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</si>
  <si>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</si>
  <si>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</si>
  <si>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</si>
  <si>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</si>
  <si>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</si>
  <si>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</si>
  <si>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</si>
  <si>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</si>
  <si>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</si>
  <si>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</si>
  <si>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</si>
  <si>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</si>
  <si>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</si>
  <si>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</si>
  <si>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</si>
  <si>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</si>
  <si>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</si>
  <si>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</si>
  <si>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</si>
  <si>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</si>
  <si>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</si>
  <si>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</si>
  <si>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</si>
  <si>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</si>
  <si>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>FUNDACION FDL</t>
  </si>
  <si>
    <t xml:space="preserve">FUNDEMUJER </t>
  </si>
  <si>
    <t>FUNDENUSE S.A.</t>
  </si>
  <si>
    <t>GENTE MAS GENTE S.A.</t>
  </si>
  <si>
    <t>GMG SERVICIOS Nicaragua S.A.</t>
  </si>
  <si>
    <t>INSTACREDIT S.A.</t>
  </si>
  <si>
    <t>LEON 2000 IMF S.A.</t>
  </si>
  <si>
    <t xml:space="preserve">MI CREDITO S.A. </t>
  </si>
  <si>
    <t>OPORTUCREDIT S.A.</t>
  </si>
  <si>
    <t>PANA PANA</t>
  </si>
  <si>
    <t>PRESTANIC</t>
  </si>
  <si>
    <t>PRODESA CORP S.A.</t>
  </si>
  <si>
    <t>TOTAL</t>
  </si>
  <si>
    <t>TODAS LAS INSTITUCIONES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</si>
  <si>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</si>
  <si>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</si>
  <si>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</si>
  <si>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Provisiones para incobrabilidad de la cartera de crédito</t>
  </si>
  <si>
    <t>Cartera de créditos bruta</t>
  </si>
  <si>
    <t>MERCAPITAL, S.A.</t>
  </si>
  <si>
    <t>FINANCIA IFIM, S.A.</t>
  </si>
  <si>
    <r>
      <t xml:space="preserve">ESTADO DE SITUACIÓN FINANCIERA </t>
    </r>
    <r>
      <rPr>
        <b/>
        <vertAlign val="superscript"/>
        <sz val="11"/>
        <color indexed="62"/>
        <rFont val="Calibri"/>
        <family val="2"/>
      </rPr>
      <t>1</t>
    </r>
  </si>
  <si>
    <t>Cuentas</t>
  </si>
  <si>
    <r>
      <rPr>
        <b/>
        <sz val="11"/>
        <color theme="1"/>
        <rFont val="Calibri"/>
        <family val="2"/>
        <scheme val="minor"/>
      </rPr>
      <t>Elaborado Por</t>
    </r>
    <r>
      <rPr>
        <sz val="11"/>
        <color theme="1"/>
        <rFont val="Calibri"/>
        <family val="2"/>
        <scheme val="minor"/>
      </rPr>
      <t xml:space="preserve">:   AGH   </t>
    </r>
  </si>
  <si>
    <t>SOYAHORA, S.A.</t>
  </si>
  <si>
    <t>UNICOSERVI, S.A.</t>
  </si>
  <si>
    <t>CREDIEXPRESS, S.A.</t>
  </si>
  <si>
    <t>CREDIGLOBEX, S.A.</t>
  </si>
  <si>
    <t>SERFIDE S.A.</t>
  </si>
  <si>
    <t xml:space="preserve">SERFIGSA </t>
  </si>
  <si>
    <t>PROMUJER LLC Sucursal Nicaragua</t>
  </si>
  <si>
    <t>AL 31 DE MAYO DEL 2017</t>
  </si>
  <si>
    <t>ACUMULADO DEL 1RO DE ENERO AL 31 DE MAYO DE 2017</t>
  </si>
  <si>
    <t>ACCIONA FINANCE S.A.</t>
  </si>
  <si>
    <t>Tipo de Cambio Oficial al 31/05/2017 es de C$ 29.9226 por US$1 dólar</t>
  </si>
  <si>
    <t>CREDIFÁCIL</t>
  </si>
  <si>
    <t>Fecha de conclusión: 22/09/2017</t>
  </si>
  <si>
    <r>
      <rPr>
        <b/>
        <sz val="11"/>
        <color theme="1"/>
        <rFont val="Calibri"/>
        <family val="2"/>
        <scheme val="minor"/>
      </rPr>
      <t>Fecha de remisión:</t>
    </r>
    <r>
      <rPr>
        <sz val="11"/>
        <color theme="1"/>
        <rFont val="Calibri"/>
        <family val="2"/>
        <scheme val="minor"/>
      </rPr>
      <t xml:space="preserve"> 26/09/2017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</si>
  <si>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:DRYS-449-09-2017-AGH</t>
    </r>
  </si>
  <si>
    <r>
      <rPr>
        <b/>
        <sz val="11"/>
        <color theme="1"/>
        <rFont val="Calibri"/>
        <family val="2"/>
        <scheme val="minor"/>
      </rPr>
      <t>Fecha de elaboración:</t>
    </r>
    <r>
      <rPr>
        <sz val="11"/>
        <color theme="1"/>
        <rFont val="Calibri"/>
        <family val="2"/>
        <scheme val="minor"/>
      </rPr>
      <t>21/09/2017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</si>
</sst>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#,##0.000000000"/>
    <numFmt numFmtId="167" formatCode="_(&quot;$&quot;* #,##0.00_);_(&quot;$&quot;* \(#,##0.00\);_(&quot;$&quot;* &quot;-&quot;??_);_(@_)"/>
    <numFmt numFmtId="168" formatCode="_([$€-2]* #,##0.00_);_([$€-2]* \(#,##0.00\);_([$€-2]* &quot;-&quot;??_)"/>
    <numFmt numFmtId="169" formatCode="_-* #,##0.00\ _C_$_-;\-* #,##0.00\ _C_$_-;_-* &quot;-&quot;??\ _C_$_-;_-@_-"/>
    <numFmt numFmtId="170" formatCode="_ * #,##0.00_ ;_ * \-#,##0.00_ ;_ * &quot;-&quot;??_ ;_ @_ "/>
    <numFmt numFmtId="171" formatCode="0.00_ "/>
  </numFmts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sz val="11"/>
      <color rgb="FF000000"/>
      <name val="Calibri"/>
      <family val="2"/>
      <scheme val="minor"/>
    </font>
    <font>
      <sz val="6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 Light"/>
      <family val="2"/>
      <scheme val="maj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34">
    <xf numFmtId="0" fontId="0" fillId="0" borderId="0"/>
    <xf numFmtId="9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0" borderId="0"/>
    <xf numFmtId="168" fontId="16" fillId="0" borderId="0" applyFont="0" applyFill="0" applyBorder="0" applyAlignment="0" applyProtection="0"/>
    <xf numFmtId="0" fontId="17" fillId="0" borderId="0">
      <alignment vertical="top"/>
    </xf>
    <xf numFmtId="164" fontId="5" fillId="0" borderId="0" applyFont="0" applyFill="0" applyBorder="0" applyAlignment="0" applyProtection="0"/>
    <xf numFmtId="0" fontId="16" fillId="0" borderId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>
      <alignment vertical="top"/>
    </xf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6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7" fillId="0" borderId="0">
      <alignment vertical="top"/>
    </xf>
    <xf numFmtId="0" fontId="16" fillId="0" borderId="0"/>
    <xf numFmtId="0" fontId="15" fillId="0" borderId="17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164" fontId="16" fillId="0" borderId="0" applyFont="0" applyFill="0" applyBorder="0" applyAlignment="0" applyProtection="0"/>
    <xf numFmtId="0" fontId="16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7" fillId="0" borderId="0" applyFont="0" applyFill="0" applyBorder="0" applyAlignment="0" applyProtection="0">
      <alignment vertical="top"/>
    </xf>
    <xf numFmtId="0" fontId="5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170" fontId="1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5" fillId="0" borderId="0"/>
    <xf numFmtId="0" fontId="20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1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10" borderId="0" applyNumberFormat="0" applyBorder="0" applyAlignment="0" applyProtection="0"/>
    <xf numFmtId="0" fontId="24" fillId="22" borderId="18" applyNumberFormat="0" applyAlignment="0" applyProtection="0"/>
    <xf numFmtId="0" fontId="25" fillId="23" borderId="19" applyNumberFormat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8" fillId="13" borderId="18" applyNumberFormat="0" applyAlignment="0" applyProtection="0"/>
    <xf numFmtId="0" fontId="29" fillId="9" borderId="0" applyNumberFormat="0" applyBorder="0" applyAlignment="0" applyProtection="0"/>
    <xf numFmtId="0" fontId="30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29" borderId="21" applyNumberFormat="0" applyFont="0" applyAlignment="0" applyProtection="0"/>
    <xf numFmtId="9" fontId="16" fillId="0" borderId="0" applyFont="0" applyFill="0" applyBorder="0" applyAlignment="0" applyProtection="0"/>
    <xf numFmtId="0" fontId="31" fillId="22" borderId="2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27" fillId="0" borderId="25" applyNumberFormat="0" applyFill="0" applyAlignment="0" applyProtection="0"/>
    <xf numFmtId="0" fontId="37" fillId="0" borderId="26" applyNumberFormat="0" applyFill="0" applyAlignment="0" applyProtection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7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4" xfId="0" applyBorder="1"/>
    <xf numFmtId="4" fontId="0" fillId="0" borderId="0" xfId="0" applyNumberFormat="1"/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0" fontId="0" fillId="0" borderId="4" xfId="0" applyNumberFormat="1" applyBorder="1"/>
    <xf numFmtId="40" fontId="0" fillId="0" borderId="5" xfId="0" applyNumberFormat="1" applyBorder="1"/>
    <xf numFmtId="40" fontId="0" fillId="0" borderId="4" xfId="0" applyNumberFormat="1" applyBorder="1" applyAlignment="1">
      <alignment horizontal="right"/>
    </xf>
    <xf numFmtId="40" fontId="1" fillId="4" borderId="4" xfId="0" applyNumberFormat="1" applyFont="1" applyFill="1" applyBorder="1" applyAlignment="1">
      <alignment horizontal="right"/>
    </xf>
    <xf numFmtId="40" fontId="0" fillId="0" borderId="5" xfId="0" applyNumberFormat="1" applyBorder="1" applyAlignment="1">
      <alignment horizontal="right"/>
    </xf>
    <xf numFmtId="39" fontId="1" fillId="4" borderId="4" xfId="0" applyNumberFormat="1" applyFont="1" applyFill="1" applyBorder="1" applyAlignment="1">
      <alignment horizontal="right"/>
    </xf>
    <xf numFmtId="39" fontId="0" fillId="0" borderId="0" xfId="0" applyNumberFormat="1"/>
    <xf numFmtId="0" fontId="1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4" fillId="7" borderId="0" xfId="0" applyFont="1" applyFill="1" applyAlignment="1">
      <alignment wrapText="1"/>
    </xf>
    <xf numFmtId="40" fontId="0" fillId="0" borderId="4" xfId="0" applyNumberFormat="1" applyFill="1" applyBorder="1" applyAlignment="1">
      <alignment horizontal="right"/>
    </xf>
    <xf numFmtId="9" fontId="0" fillId="0" borderId="0" xfId="1" applyFont="1"/>
    <xf numFmtId="10" fontId="0" fillId="0" borderId="0" xfId="1" applyNumberFormat="1" applyFont="1"/>
    <xf numFmtId="0" fontId="6" fillId="7" borderId="0" xfId="0" applyFont="1" applyFill="1"/>
    <xf numFmtId="0" fontId="8" fillId="7" borderId="0" xfId="0" applyFont="1" applyFill="1"/>
    <xf numFmtId="0" fontId="9" fillId="7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40" fontId="0" fillId="0" borderId="4" xfId="0" applyNumberFormat="1" applyFill="1" applyBorder="1"/>
    <xf numFmtId="0" fontId="1" fillId="2" borderId="11" xfId="0" applyFont="1" applyFill="1" applyBorder="1" applyAlignment="1">
      <alignment horizontal="center" wrapText="1"/>
    </xf>
    <xf numFmtId="40" fontId="2" fillId="0" borderId="0" xfId="0" applyNumberFormat="1" applyFont="1"/>
    <xf numFmtId="40" fontId="2" fillId="0" borderId="4" xfId="0" applyNumberFormat="1" applyFont="1" applyBorder="1" applyAlignment="1">
      <alignment horizontal="right"/>
    </xf>
    <xf numFmtId="39" fontId="0" fillId="0" borderId="4" xfId="0" applyNumberFormat="1" applyBorder="1" applyAlignment="1">
      <alignment horizontal="right"/>
    </xf>
    <xf numFmtId="39" fontId="0" fillId="0" borderId="4" xfId="0" applyNumberFormat="1" applyFont="1" applyBorder="1" applyAlignment="1">
      <alignment horizontal="right"/>
    </xf>
    <xf numFmtId="40" fontId="0" fillId="0" borderId="0" xfId="0" applyNumberFormat="1"/>
    <xf numFmtId="2" fontId="0" fillId="0" borderId="0" xfId="0" applyNumberFormat="1"/>
    <xf numFmtId="39" fontId="0" fillId="0" borderId="4" xfId="0" applyNumberFormat="1" applyFill="1" applyBorder="1" applyAlignment="1">
      <alignment horizontal="right"/>
    </xf>
    <xf numFmtId="40" fontId="0" fillId="0" borderId="5" xfId="0" applyNumberFormat="1" applyFill="1" applyBorder="1"/>
    <xf numFmtId="166" fontId="0" fillId="0" borderId="0" xfId="0" applyNumberFormat="1"/>
    <xf numFmtId="4" fontId="2" fillId="0" borderId="0" xfId="0" applyNumberFormat="1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/>
    <xf numFmtId="0" fontId="0" fillId="0" borderId="13" xfId="0" applyBorder="1"/>
    <xf numFmtId="0" fontId="0" fillId="0" borderId="14" xfId="0" applyFill="1" applyBorder="1"/>
    <xf numFmtId="165" fontId="0" fillId="0" borderId="0" xfId="4" applyFont="1"/>
    <xf numFmtId="0" fontId="12" fillId="0" borderId="0" xfId="0" applyFont="1"/>
    <xf numFmtId="40" fontId="0" fillId="0" borderId="5" xfId="0" applyNumberFormat="1" applyFill="1" applyBorder="1" applyAlignment="1">
      <alignment horizontal="right"/>
    </xf>
    <xf numFmtId="0" fontId="0" fillId="0" borderId="0" xfId="0" applyFont="1" applyBorder="1"/>
    <xf numFmtId="0" fontId="0" fillId="0" borderId="0" xfId="0" applyFill="1" applyBorder="1"/>
    <xf numFmtId="0" fontId="2" fillId="0" borderId="15" xfId="0" applyFont="1" applyFill="1" applyBorder="1" applyAlignment="1">
      <alignment horizontal="left"/>
    </xf>
    <xf numFmtId="0" fontId="0" fillId="0" borderId="0" xfId="0"/>
    <xf numFmtId="0" fontId="0" fillId="0" borderId="0" xfId="0" applyFill="1"/>
    <xf numFmtId="164" fontId="0" fillId="0" borderId="0" xfId="0" applyNumberFormat="1" applyFill="1"/>
    <xf numFmtId="9" fontId="0" fillId="0" borderId="0" xfId="1" applyFont="1" applyFill="1"/>
    <xf numFmtId="40" fontId="0" fillId="0" borderId="0" xfId="0" applyNumberFormat="1" applyFill="1"/>
    <xf numFmtId="0" fontId="2" fillId="0" borderId="16" xfId="0" applyFont="1" applyFill="1" applyBorder="1" applyAlignment="1">
      <alignment horizontal="left"/>
    </xf>
    <xf numFmtId="0" fontId="0" fillId="0" borderId="9" xfId="0" applyBorder="1"/>
    <xf numFmtId="0" fontId="0" fillId="0" borderId="9" xfId="0" applyNumberFormat="1" applyBorder="1"/>
    <xf numFmtId="40" fontId="0" fillId="0" borderId="4" xfId="0" applyNumberFormat="1" applyBorder="1" applyAlignment="1">
      <alignment horizontal="left"/>
    </xf>
    <xf numFmtId="40" fontId="0" fillId="0" borderId="4" xfId="0" applyNumberFormat="1" applyBorder="1" applyAlignment="1"/>
    <xf numFmtId="40" fontId="18" fillId="0" borderId="4" xfId="3" applyNumberFormat="1" applyFont="1" applyFill="1" applyBorder="1"/>
    <xf numFmtId="40" fontId="2" fillId="0" borderId="4" xfId="0" applyNumberFormat="1" applyFont="1" applyFill="1" applyBorder="1" applyAlignment="1">
      <alignment horizontal="left"/>
    </xf>
    <xf numFmtId="40" fontId="2" fillId="0" borderId="4" xfId="0" applyNumberFormat="1" applyFont="1" applyFill="1" applyBorder="1" applyAlignment="1"/>
    <xf numFmtId="40" fontId="18" fillId="0" borderId="4" xfId="3" applyNumberFormat="1" applyFont="1" applyFill="1" applyBorder="1" applyAlignment="1">
      <alignment horizontal="right"/>
    </xf>
    <xf numFmtId="39" fontId="0" fillId="0" borderId="4" xfId="0" applyNumberFormat="1" applyBorder="1" applyAlignment="1">
      <alignment horizontal="left"/>
    </xf>
    <xf numFmtId="39" fontId="0" fillId="0" borderId="4" xfId="0" applyNumberFormat="1" applyBorder="1" applyAlignment="1"/>
    <xf numFmtId="39" fontId="2" fillId="0" borderId="4" xfId="0" applyNumberFormat="1" applyFont="1" applyFill="1" applyBorder="1" applyAlignment="1">
      <alignment horizontal="left"/>
    </xf>
    <xf numFmtId="39" fontId="2" fillId="0" borderId="4" xfId="0" applyNumberFormat="1" applyFont="1" applyFill="1" applyBorder="1" applyAlignment="1"/>
    <xf numFmtId="39" fontId="0" fillId="0" borderId="4" xfId="0" applyNumberFormat="1" applyBorder="1"/>
    <xf numFmtId="40" fontId="0" fillId="0" borderId="5" xfId="0" applyNumberFormat="1" applyBorder="1" applyAlignment="1">
      <alignment horizontal="left"/>
    </xf>
    <xf numFmtId="40" fontId="0" fillId="0" borderId="5" xfId="0" applyNumberFormat="1" applyBorder="1" applyAlignment="1"/>
    <xf numFmtId="40" fontId="18" fillId="0" borderId="5" xfId="3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40" fontId="0" fillId="0" borderId="4" xfId="0" applyNumberFormat="1" applyFill="1" applyBorder="1" applyAlignment="1">
      <alignment horizontal="left"/>
    </xf>
    <xf numFmtId="40" fontId="0" fillId="0" borderId="4" xfId="0" applyNumberFormat="1" applyFill="1" applyBorder="1" applyAlignment="1"/>
    <xf numFmtId="40" fontId="0" fillId="0" borderId="4" xfId="0" applyNumberFormat="1" applyFont="1" applyFill="1" applyBorder="1" applyAlignment="1"/>
    <xf numFmtId="0" fontId="1" fillId="2" borderId="27" xfId="0" applyFont="1" applyFill="1" applyBorder="1" applyAlignment="1">
      <alignment horizontal="center"/>
    </xf>
    <xf numFmtId="165" fontId="1" fillId="2" borderId="28" xfId="4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left"/>
    </xf>
    <xf numFmtId="39" fontId="1" fillId="4" borderId="34" xfId="0" applyNumberFormat="1" applyFont="1" applyFill="1" applyBorder="1" applyAlignment="1">
      <alignment horizontal="right"/>
    </xf>
  </cellXfs>
  <cellStyles count="134">
    <cellStyle name="20% - Énfasis1 2" xfId="82"/>
    <cellStyle name="20% - Énfasis2 2" xfId="83"/>
    <cellStyle name="20% - Énfasis3 2" xfId="84"/>
    <cellStyle name="20% - Énfasis4 2" xfId="85"/>
    <cellStyle name="20% - Énfasis5 2" xfId="86"/>
    <cellStyle name="20% - Énfasis6 2" xfId="87"/>
    <cellStyle name="40% - Énfasis1 2" xfId="88"/>
    <cellStyle name="40% - Énfasis2 2" xfId="89"/>
    <cellStyle name="40% - Énfasis3 2" xfId="90"/>
    <cellStyle name="40% - Énfasis4 2" xfId="91"/>
    <cellStyle name="40% - Énfasis5 2" xfId="92"/>
    <cellStyle name="40% - Énfasis6 2" xfId="93"/>
    <cellStyle name="60% - Énfasis1 2" xfId="94"/>
    <cellStyle name="60% - Énfasis2 2" xfId="95"/>
    <cellStyle name="60% - Énfasis3 2" xfId="96"/>
    <cellStyle name="60% - Énfasis4 2" xfId="97"/>
    <cellStyle name="60% - Énfasis5 2" xfId="98"/>
    <cellStyle name="60% - Énfasis6 2" xfId="99"/>
    <cellStyle name="Buena 2" xfId="100"/>
    <cellStyle name="Cálculo 2" xfId="101"/>
    <cellStyle name="Celda de comprobación 2" xfId="102"/>
    <cellStyle name="Celda vinculada 2" xfId="103"/>
    <cellStyle name="Comma 2 3" xfId="35"/>
    <cellStyle name="Comma 4" xfId="34"/>
    <cellStyle name="Encabezado 1 2" xfId="20"/>
    <cellStyle name="Encabezado 1 3" xfId="31"/>
    <cellStyle name="Encabezado 4 2" xfId="104"/>
    <cellStyle name="Énfasis1 2" xfId="105"/>
    <cellStyle name="Énfasis2 2" xfId="106"/>
    <cellStyle name="Énfasis3 2" xfId="107"/>
    <cellStyle name="Énfasis4 2" xfId="108"/>
    <cellStyle name="Énfasis5 2" xfId="109"/>
    <cellStyle name="Énfasis6 2" xfId="110"/>
    <cellStyle name="Entrada 2" xfId="111"/>
    <cellStyle name="Euro" xfId="6"/>
    <cellStyle name="Incorrecto 2" xfId="112"/>
    <cellStyle name="Millares" xfId="4" builtinId="3"/>
    <cellStyle name="Millares 10 13" xfId="67"/>
    <cellStyle name="Millares 10 13 2" xfId="61"/>
    <cellStyle name="Millares 10 2" xfId="79"/>
    <cellStyle name="Millares 10 2 11" xfId="65"/>
    <cellStyle name="Millares 15 2 2" xfId="57"/>
    <cellStyle name="Millares 2" xfId="3"/>
    <cellStyle name="Millares 2 10" xfId="32"/>
    <cellStyle name="Millares 2 10 8" xfId="63"/>
    <cellStyle name="Millares 2 14 3" xfId="77"/>
    <cellStyle name="Millares 2 2" xfId="17"/>
    <cellStyle name="Millares 2 2 2 4 2" xfId="74"/>
    <cellStyle name="Millares 2 3" xfId="33"/>
    <cellStyle name="Millares 2 4" xfId="39"/>
    <cellStyle name="Millares 2 5" xfId="42"/>
    <cellStyle name="Millares 2 6" xfId="54"/>
    <cellStyle name="Millares 3" xfId="8"/>
    <cellStyle name="Millares 3 2" xfId="12"/>
    <cellStyle name="Millares 3 2 2" xfId="37"/>
    <cellStyle name="Millares 3 3" xfId="52"/>
    <cellStyle name="Millares 39" xfId="53"/>
    <cellStyle name="Millares 4" xfId="23"/>
    <cellStyle name="Millares 5" xfId="27"/>
    <cellStyle name="Millares 5 15" xfId="62"/>
    <cellStyle name="Millares 5 2" xfId="80"/>
    <cellStyle name="Millares 5 2 15" xfId="76"/>
    <cellStyle name="Millares 6" xfId="11"/>
    <cellStyle name="Millares 7" xfId="10"/>
    <cellStyle name="Millares 9" xfId="38"/>
    <cellStyle name="Moneda 4" xfId="16"/>
    <cellStyle name="Neutral 2" xfId="113"/>
    <cellStyle name="Normal" xfId="0" builtinId="0"/>
    <cellStyle name="Normal 10" xfId="30"/>
    <cellStyle name="Normal 10 12" xfId="58"/>
    <cellStyle name="Normal 10 6" xfId="78"/>
    <cellStyle name="Normal 11" xfId="114"/>
    <cellStyle name="Normal 11 17" xfId="70"/>
    <cellStyle name="Normal 11 9" xfId="66"/>
    <cellStyle name="Normal 12 2" xfId="115"/>
    <cellStyle name="Normal 15" xfId="14"/>
    <cellStyle name="Normal 154" xfId="59"/>
    <cellStyle name="Normal 16" xfId="116"/>
    <cellStyle name="Normal 17 2 10" xfId="56"/>
    <cellStyle name="Normal 17 2 2" xfId="75"/>
    <cellStyle name="Normal 17 2 2 6" xfId="64"/>
    <cellStyle name="Normal 17 2 2 6 2" xfId="73"/>
    <cellStyle name="Normal 198" xfId="71"/>
    <cellStyle name="Normal 2" xfId="2"/>
    <cellStyle name="Normal 2 2" xfId="7"/>
    <cellStyle name="Normal 2 2 2" xfId="43"/>
    <cellStyle name="Normal 2 2 3" xfId="117"/>
    <cellStyle name="Normal 2 3" xfId="81"/>
    <cellStyle name="Normal 2 5 10" xfId="68"/>
    <cellStyle name="Normal 2 5 2 13" xfId="69"/>
    <cellStyle name="Normal 2_BalanzaCrediglobex" xfId="29"/>
    <cellStyle name="Normal 3" xfId="15"/>
    <cellStyle name="Normal 3 2" xfId="44"/>
    <cellStyle name="Normal 3 2 2" xfId="119"/>
    <cellStyle name="Normal 3 3" xfId="118"/>
    <cellStyle name="Normal 3 7" xfId="60"/>
    <cellStyle name="Normal 3_SIG_A_Resumen 2" xfId="5"/>
    <cellStyle name="Normal 4" xfId="19"/>
    <cellStyle name="Normal 4 2" xfId="24"/>
    <cellStyle name="Normal 4 3" xfId="45"/>
    <cellStyle name="Normal 5" xfId="25"/>
    <cellStyle name="Normal 5 2" xfId="51"/>
    <cellStyle name="Normal 5 3" xfId="40"/>
    <cellStyle name="Normal 5 4" xfId="55"/>
    <cellStyle name="Normal 57" xfId="72"/>
    <cellStyle name="Normal 6" xfId="22"/>
    <cellStyle name="Normal 6 2" xfId="46"/>
    <cellStyle name="Normal 67" xfId="120"/>
    <cellStyle name="Normal 7" xfId="26"/>
    <cellStyle name="Normal 7 2" xfId="47"/>
    <cellStyle name="Normal 8" xfId="28"/>
    <cellStyle name="Normal 8 2" xfId="48"/>
    <cellStyle name="Normal 8 3" xfId="50"/>
    <cellStyle name="Normal 8 4" xfId="41"/>
    <cellStyle name="Normal 80" xfId="121"/>
    <cellStyle name="Normal 9" xfId="9"/>
    <cellStyle name="Normal 9 2" xfId="36"/>
    <cellStyle name="Normal 9 3" xfId="49"/>
    <cellStyle name="Normal 91" xfId="122"/>
    <cellStyle name="Normal 96" xfId="123"/>
    <cellStyle name="Notas 2" xfId="124"/>
    <cellStyle name="Porcentaje" xfId="1" builtinId="5"/>
    <cellStyle name="Porcentaje 2" xfId="13"/>
    <cellStyle name="Porcentaje 2 2" xfId="125"/>
    <cellStyle name="Porcentual 2" xfId="18"/>
    <cellStyle name="Salida 2" xfId="126"/>
    <cellStyle name="Texto de advertencia 2" xfId="127"/>
    <cellStyle name="Texto explicativo 2" xfId="128"/>
    <cellStyle name="Título 1 2" xfId="21"/>
    <cellStyle name="Título 1 2 2" xfId="130"/>
    <cellStyle name="Título 2 2" xfId="131"/>
    <cellStyle name="Título 3 2" xfId="132"/>
    <cellStyle name="Título 4" xfId="129"/>
    <cellStyle name="Total 2" xfId="133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3663758</xdr:colOff>
      <xdr:row>4</xdr:row>
      <xdr:rowOff>5391</xdr:rowOff>
    </xdr:to>
    <xdr:pic>
      <xdr:nvPicPr>
        <xdr:cNvPr id="3" name="Imagen 2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63757" cy="74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4404360</xdr:colOff>
      <xdr:row>4</xdr:row>
      <xdr:rowOff>9712</xdr:rowOff>
    </xdr:to>
    <xdr:pic>
      <xdr:nvPicPr>
        <xdr:cNvPr id="2" name="Imagen 1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04360" cy="741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3:AN65"/>
  <sheetViews>
    <sheetView tabSelected="1" zoomScale="50" zoomScaleNormal="50" workbookViewId="0">
      <pane xSplit="1" ySplit="12" topLeftCell="C13" activePane="bottomRight" state="frozen"/>
      <selection pane="topRight" activeCell="B1" sqref="B1"/>
      <selection pane="bottomLeft" activeCell="A14" sqref="A14"/>
      <selection pane="bottomRight" activeCell="G40" sqref="G40"/>
    </sheetView>
  </sheetViews>
  <sheetFormatPr baseColWidth="10" defaultRowHeight="14.4" x14ac:dyDescent="0.3"/>
  <cols>
    <col min="1" max="1" width="58.5546875" bestFit="1" customWidth="1"/>
    <col min="2" max="2" width="17.44140625" hidden="1" customWidth="1"/>
    <col min="3" max="3" width="21.5546875" customWidth="1"/>
    <col min="4" max="4" width="21.44140625" customWidth="1"/>
    <col min="5" max="5" width="19.109375" customWidth="1"/>
    <col min="6" max="6" width="22.5546875" customWidth="1"/>
    <col min="7" max="7" width="21.77734375" customWidth="1"/>
    <col min="8" max="8" width="22.5546875" customWidth="1"/>
    <col min="9" max="9" width="18" customWidth="1"/>
    <col min="10" max="10" width="21" customWidth="1"/>
    <col min="11" max="11" width="21.44140625" customWidth="1"/>
    <col min="12" max="12" width="21.77734375" customWidth="1"/>
    <col min="13" max="13" width="20.77734375" customWidth="1"/>
    <col min="14" max="14" width="20.21875" customWidth="1"/>
    <col min="15" max="15" width="19.109375" customWidth="1"/>
    <col min="16" max="17" width="20.109375" customWidth="1"/>
    <col min="18" max="18" width="20" customWidth="1"/>
    <col min="19" max="19" width="19.33203125" customWidth="1"/>
    <col min="20" max="20" width="21.6640625" customWidth="1"/>
    <col min="21" max="21" width="19.21875" customWidth="1"/>
    <col min="22" max="22" width="20.77734375" customWidth="1"/>
    <col min="23" max="23" width="21" customWidth="1"/>
    <col min="24" max="24" width="24.6640625" customWidth="1"/>
    <col min="25" max="25" width="22.33203125" customWidth="1"/>
    <col min="26" max="26" width="19.21875" customWidth="1"/>
    <col min="27" max="27" width="22.44140625" customWidth="1"/>
    <col min="28" max="28" width="23" customWidth="1"/>
    <col min="29" max="29" width="22.6640625" customWidth="1"/>
    <col min="30" max="30" width="18.109375" customWidth="1"/>
    <col min="31" max="31" width="20.88671875" customWidth="1"/>
    <col min="32" max="32" width="27.109375" customWidth="1"/>
    <col min="33" max="33" width="22" customWidth="1"/>
    <col min="34" max="34" width="18.21875" customWidth="1"/>
    <col min="35" max="35" width="21.88671875" customWidth="1"/>
    <col min="36" max="36" width="19.33203125" customWidth="1"/>
    <col min="37" max="37" width="22.33203125" customWidth="1"/>
    <col min="38" max="38" width="23.77734375" customWidth="1"/>
    <col min="39" max="39" width="16.5546875" bestFit="1" customWidth="1"/>
    <col min="40" max="40" width="14" bestFit="1" customWidth="1"/>
  </cols>
  <sheetData>
    <row r="3" spans="1:39" x14ac:dyDescent="0.3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61"/>
      <c r="AM3" s="27"/>
    </row>
    <row r="4" spans="1:39" x14ac:dyDescent="0.3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2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9" x14ac:dyDescent="0.3">
      <c r="C5" s="59"/>
      <c r="D5" s="59"/>
      <c r="E5" s="59"/>
      <c r="F5" s="59"/>
      <c r="G5" s="59"/>
      <c r="H5" s="59"/>
      <c r="I5" s="59"/>
      <c r="J5" s="59"/>
      <c r="K5" s="61"/>
      <c r="L5" s="59"/>
      <c r="M5" s="59"/>
      <c r="N5" s="59"/>
      <c r="O5" s="59"/>
      <c r="P5" s="59"/>
      <c r="Q5" s="59"/>
      <c r="R5" s="60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2"/>
      <c r="AG5" s="59"/>
      <c r="AH5" s="59"/>
      <c r="AI5" s="59"/>
      <c r="AJ5" s="59"/>
      <c r="AK5" s="59"/>
      <c r="AL5" s="61"/>
    </row>
    <row r="6" spans="1:39" x14ac:dyDescent="0.3"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9" x14ac:dyDescent="0.3">
      <c r="A7" s="2" t="s">
        <v>29</v>
      </c>
      <c r="C7" s="59"/>
      <c r="D7" s="59"/>
      <c r="E7" s="59"/>
      <c r="F7" s="6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1:39" ht="16.2" x14ac:dyDescent="0.3">
      <c r="A8" s="29" t="s">
        <v>95</v>
      </c>
      <c r="C8" s="59"/>
      <c r="D8" s="59"/>
      <c r="E8" s="59"/>
      <c r="F8" s="59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9" x14ac:dyDescent="0.3">
      <c r="A9" s="2" t="s">
        <v>105</v>
      </c>
      <c r="C9" s="59"/>
      <c r="D9" s="59"/>
      <c r="E9" s="59"/>
      <c r="F9" s="59"/>
      <c r="G9" s="59"/>
      <c r="H9" s="59"/>
      <c r="I9" s="59"/>
      <c r="J9" s="62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9" ht="13.2" customHeight="1" x14ac:dyDescent="0.3">
      <c r="A10" s="2" t="s">
        <v>30</v>
      </c>
      <c r="C10" s="59"/>
      <c r="D10" s="59"/>
      <c r="E10" s="59"/>
      <c r="F10" s="59"/>
      <c r="G10" s="59"/>
      <c r="H10" s="59"/>
      <c r="I10" s="59"/>
      <c r="J10" s="62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9" ht="19.8" customHeight="1" thickBot="1" x14ac:dyDescent="0.35">
      <c r="A11" s="2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39" ht="27" customHeight="1" x14ac:dyDescent="0.3">
      <c r="A12" s="1" t="s">
        <v>96</v>
      </c>
      <c r="B12" s="21" t="s">
        <v>107</v>
      </c>
      <c r="C12" s="23" t="s">
        <v>62</v>
      </c>
      <c r="D12" s="23" t="s">
        <v>63</v>
      </c>
      <c r="E12" s="23" t="s">
        <v>64</v>
      </c>
      <c r="F12" s="24" t="s">
        <v>65</v>
      </c>
      <c r="G12" s="24" t="s">
        <v>66</v>
      </c>
      <c r="H12" s="23" t="s">
        <v>67</v>
      </c>
      <c r="I12" s="23" t="s">
        <v>68</v>
      </c>
      <c r="J12" s="23" t="s">
        <v>69</v>
      </c>
      <c r="K12" s="23" t="s">
        <v>70</v>
      </c>
      <c r="L12" s="23" t="s">
        <v>100</v>
      </c>
      <c r="M12" s="23" t="s">
        <v>109</v>
      </c>
      <c r="N12" s="24" t="s">
        <v>101</v>
      </c>
      <c r="O12" s="24" t="s">
        <v>71</v>
      </c>
      <c r="P12" s="24" t="s">
        <v>94</v>
      </c>
      <c r="Q12" s="23" t="s">
        <v>72</v>
      </c>
      <c r="R12" s="23" t="s">
        <v>73</v>
      </c>
      <c r="S12" s="24" t="s">
        <v>90</v>
      </c>
      <c r="T12" s="24" t="s">
        <v>74</v>
      </c>
      <c r="U12" s="23" t="s">
        <v>75</v>
      </c>
      <c r="V12" s="24" t="s">
        <v>76</v>
      </c>
      <c r="W12" s="24" t="s">
        <v>77</v>
      </c>
      <c r="X12" s="33" t="s">
        <v>78</v>
      </c>
      <c r="Y12" s="24" t="s">
        <v>79</v>
      </c>
      <c r="Z12" s="36" t="s">
        <v>80</v>
      </c>
      <c r="AA12" s="21" t="s">
        <v>93</v>
      </c>
      <c r="AB12" s="24" t="s">
        <v>81</v>
      </c>
      <c r="AC12" s="24" t="s">
        <v>82</v>
      </c>
      <c r="AD12" s="23" t="s">
        <v>83</v>
      </c>
      <c r="AE12" s="23" t="s">
        <v>84</v>
      </c>
      <c r="AF12" s="24" t="s">
        <v>85</v>
      </c>
      <c r="AG12" s="24" t="s">
        <v>104</v>
      </c>
      <c r="AH12" s="24" t="s">
        <v>102</v>
      </c>
      <c r="AI12" s="23" t="s">
        <v>103</v>
      </c>
      <c r="AJ12" s="32" t="s">
        <v>98</v>
      </c>
      <c r="AK12" s="32" t="s">
        <v>99</v>
      </c>
      <c r="AL12" s="23" t="s">
        <v>86</v>
      </c>
    </row>
    <row r="13" spans="1:39" x14ac:dyDescent="0.3">
      <c r="A13" s="3" t="s">
        <v>0</v>
      </c>
      <c r="B13" s="63"/>
      <c r="C13" s="64"/>
      <c r="D13" s="64"/>
      <c r="E13" s="64"/>
      <c r="F13" s="64"/>
      <c r="G13" s="64"/>
      <c r="H13" s="64"/>
      <c r="I13" s="65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1:39" x14ac:dyDescent="0.3">
      <c r="A14" s="4" t="s">
        <v>1</v>
      </c>
      <c r="B14" s="66"/>
      <c r="C14" s="16">
        <v>4249582.09</v>
      </c>
      <c r="D14" s="16">
        <v>4669748.21</v>
      </c>
      <c r="E14" s="16">
        <v>5289094.12</v>
      </c>
      <c r="F14" s="16">
        <v>29350292.210000001</v>
      </c>
      <c r="G14" s="16">
        <v>1212175.83</v>
      </c>
      <c r="H14" s="16">
        <v>1709569.17</v>
      </c>
      <c r="I14" s="14">
        <v>893929.24</v>
      </c>
      <c r="J14" s="14">
        <v>6230587.8600000022</v>
      </c>
      <c r="K14" s="14">
        <v>2841224.1068000002</v>
      </c>
      <c r="L14" s="14">
        <v>9232709.5</v>
      </c>
      <c r="M14" s="14">
        <v>9873059.9900000002</v>
      </c>
      <c r="N14" s="67">
        <v>5446686.1200000001</v>
      </c>
      <c r="O14" s="14">
        <v>126938.22</v>
      </c>
      <c r="P14" s="14">
        <v>1232695.6100000001</v>
      </c>
      <c r="Q14" s="14">
        <v>6145910.3172999993</v>
      </c>
      <c r="R14" s="14">
        <v>7627093.0594999976</v>
      </c>
      <c r="S14" s="67">
        <v>1486063.67</v>
      </c>
      <c r="T14" s="14">
        <v>153316224.19999999</v>
      </c>
      <c r="U14" s="14">
        <v>4153922.41</v>
      </c>
      <c r="V14" s="14">
        <v>68350627.959999993</v>
      </c>
      <c r="W14" s="14">
        <v>9513760.9700000007</v>
      </c>
      <c r="X14" s="14">
        <v>113559210.43000001</v>
      </c>
      <c r="Y14" s="14">
        <v>13514186.470000001</v>
      </c>
      <c r="Z14" s="14">
        <v>2924805.34</v>
      </c>
      <c r="AA14" s="14">
        <v>7263672.3300000019</v>
      </c>
      <c r="AB14" s="14">
        <v>74863708.180000007</v>
      </c>
      <c r="AC14" s="67">
        <v>1630889.74</v>
      </c>
      <c r="AD14" s="14">
        <v>17323239.710000001</v>
      </c>
      <c r="AE14" s="14">
        <v>1047618.65</v>
      </c>
      <c r="AF14" s="14">
        <v>16874771.91</v>
      </c>
      <c r="AG14" s="14">
        <v>107065989.38</v>
      </c>
      <c r="AH14" s="14">
        <v>1327036.3399999999</v>
      </c>
      <c r="AI14" s="35">
        <v>30196435.710000001</v>
      </c>
      <c r="AJ14" s="67">
        <v>1474968.92</v>
      </c>
      <c r="AK14" s="14">
        <v>37356824.150000013</v>
      </c>
      <c r="AL14" s="14">
        <f t="shared" ref="AL14:AL23" si="0">+SUM(C14:AK14)</f>
        <v>759375252.12360001</v>
      </c>
    </row>
    <row r="15" spans="1:39" x14ac:dyDescent="0.3">
      <c r="A15" s="4" t="s">
        <v>2</v>
      </c>
      <c r="B15" s="6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4">
        <v>0</v>
      </c>
      <c r="J15" s="14">
        <v>788693.31</v>
      </c>
      <c r="K15" s="14">
        <v>0</v>
      </c>
      <c r="L15" s="14">
        <v>0</v>
      </c>
      <c r="M15" s="14">
        <v>0</v>
      </c>
      <c r="N15" s="67">
        <v>0</v>
      </c>
      <c r="O15" s="14">
        <v>0</v>
      </c>
      <c r="P15" s="14">
        <v>0</v>
      </c>
      <c r="Q15" s="14">
        <v>0</v>
      </c>
      <c r="R15" s="14">
        <v>0</v>
      </c>
      <c r="S15" s="67">
        <v>0</v>
      </c>
      <c r="T15" s="14">
        <v>249003846.97999999</v>
      </c>
      <c r="U15" s="14">
        <v>0</v>
      </c>
      <c r="V15" s="35">
        <v>0</v>
      </c>
      <c r="W15" s="14">
        <v>0</v>
      </c>
      <c r="X15" s="14">
        <v>0</v>
      </c>
      <c r="Y15" s="14">
        <v>0</v>
      </c>
      <c r="Z15" s="14">
        <v>89767.8</v>
      </c>
      <c r="AA15" s="14">
        <v>0</v>
      </c>
      <c r="AB15" s="14">
        <v>0</v>
      </c>
      <c r="AC15" s="67">
        <v>0</v>
      </c>
      <c r="AD15" s="14">
        <v>0</v>
      </c>
      <c r="AE15" s="35">
        <v>0</v>
      </c>
      <c r="AF15" s="14">
        <v>0</v>
      </c>
      <c r="AG15" s="14">
        <v>0</v>
      </c>
      <c r="AH15" s="14">
        <v>0</v>
      </c>
      <c r="AI15" s="35">
        <v>21313367.050000001</v>
      </c>
      <c r="AJ15" s="67">
        <v>0</v>
      </c>
      <c r="AK15" s="14">
        <v>0</v>
      </c>
      <c r="AL15" s="14">
        <f t="shared" si="0"/>
        <v>271195675.13999999</v>
      </c>
    </row>
    <row r="16" spans="1:39" x14ac:dyDescent="0.3">
      <c r="A16" s="4" t="s">
        <v>3</v>
      </c>
      <c r="B16" s="66"/>
      <c r="C16" s="16">
        <v>131216312.04000001</v>
      </c>
      <c r="D16" s="26">
        <v>44961100.049999997</v>
      </c>
      <c r="E16" s="16">
        <v>78204937.030000001</v>
      </c>
      <c r="F16" s="16">
        <v>185784795.77000001</v>
      </c>
      <c r="G16" s="16">
        <v>44568843.640000001</v>
      </c>
      <c r="H16" s="16">
        <v>96567145.899999991</v>
      </c>
      <c r="I16" s="14">
        <v>7852532.54</v>
      </c>
      <c r="J16" s="14">
        <v>35544951.450000003</v>
      </c>
      <c r="K16" s="14">
        <v>90790517.289800003</v>
      </c>
      <c r="L16" s="14">
        <v>120420917.59</v>
      </c>
      <c r="M16" s="14">
        <v>61331919.039999999</v>
      </c>
      <c r="N16" s="67">
        <v>91280190.900000006</v>
      </c>
      <c r="O16" s="35">
        <v>20012945.460000001</v>
      </c>
      <c r="P16" s="14">
        <v>46267418.989999995</v>
      </c>
      <c r="Q16" s="14">
        <v>99699038.519999996</v>
      </c>
      <c r="R16" s="14">
        <v>82062200.200200006</v>
      </c>
      <c r="S16" s="67">
        <v>9784710.8900000006</v>
      </c>
      <c r="T16" s="14">
        <v>518736031.83000004</v>
      </c>
      <c r="U16" s="14">
        <v>12529581.609999999</v>
      </c>
      <c r="V16" s="14">
        <v>663919671.34000003</v>
      </c>
      <c r="W16" s="14">
        <v>674159200.60000002</v>
      </c>
      <c r="X16" s="14">
        <v>1584053512.8700001</v>
      </c>
      <c r="Y16" s="14">
        <v>808852836.78999996</v>
      </c>
      <c r="Z16" s="14">
        <v>54216362.600000001</v>
      </c>
      <c r="AA16" s="14">
        <v>402700874.19</v>
      </c>
      <c r="AB16" s="14">
        <v>386381325.42000002</v>
      </c>
      <c r="AC16" s="67">
        <v>27488833.680000003</v>
      </c>
      <c r="AD16" s="14">
        <v>47974191.030000001</v>
      </c>
      <c r="AE16" s="14">
        <v>160004068.40000001</v>
      </c>
      <c r="AF16" s="14">
        <v>763982635.97000003</v>
      </c>
      <c r="AG16" s="14">
        <v>697423048.15999997</v>
      </c>
      <c r="AH16" s="14">
        <v>20178696.619999997</v>
      </c>
      <c r="AI16" s="35">
        <v>334411312.58999997</v>
      </c>
      <c r="AJ16" s="14">
        <v>17224335.879999995</v>
      </c>
      <c r="AK16" s="14">
        <v>1276359771.5900002</v>
      </c>
      <c r="AL16" s="14">
        <f t="shared" si="0"/>
        <v>9696946768.4700012</v>
      </c>
    </row>
    <row r="17" spans="1:40" s="59" customFormat="1" x14ac:dyDescent="0.3">
      <c r="A17" s="80" t="s">
        <v>92</v>
      </c>
      <c r="B17" s="81"/>
      <c r="C17" s="26">
        <v>129875992.67</v>
      </c>
      <c r="D17" s="26">
        <v>45574362.078000002</v>
      </c>
      <c r="E17" s="26">
        <v>69989370.729999989</v>
      </c>
      <c r="F17" s="26">
        <v>180664383.34</v>
      </c>
      <c r="G17" s="26">
        <v>50269354.899999999</v>
      </c>
      <c r="H17" s="26">
        <v>108818444.54000001</v>
      </c>
      <c r="I17" s="35">
        <v>8708820.0599999987</v>
      </c>
      <c r="J17" s="35">
        <v>34232288.170000002</v>
      </c>
      <c r="K17" s="35">
        <v>92736238.287799969</v>
      </c>
      <c r="L17" s="35">
        <v>127549447.27000016</v>
      </c>
      <c r="M17" s="35">
        <v>63610856.479999997</v>
      </c>
      <c r="N17" s="82">
        <v>99576200.179999992</v>
      </c>
      <c r="O17" s="35">
        <v>14130074.09999999</v>
      </c>
      <c r="P17" s="82">
        <v>50826854.219999999</v>
      </c>
      <c r="Q17" s="35">
        <v>102030252.92999999</v>
      </c>
      <c r="R17" s="35">
        <v>83886283.488200009</v>
      </c>
      <c r="S17" s="82">
        <v>10241083.15</v>
      </c>
      <c r="T17" s="35">
        <v>550695490.66999996</v>
      </c>
      <c r="U17" s="35">
        <v>12614725.950000001</v>
      </c>
      <c r="V17" s="35">
        <v>653809691.28000009</v>
      </c>
      <c r="W17" s="35">
        <v>699854334.73000014</v>
      </c>
      <c r="X17" s="35">
        <v>1629224507.8500001</v>
      </c>
      <c r="Y17" s="14">
        <v>954336148</v>
      </c>
      <c r="Z17" s="35">
        <v>56719120.399999999</v>
      </c>
      <c r="AA17" s="35">
        <v>410470764.67000002</v>
      </c>
      <c r="AB17" s="35">
        <v>388068688.95999998</v>
      </c>
      <c r="AC17" s="82">
        <v>22418486.780000001</v>
      </c>
      <c r="AD17" s="35">
        <v>52654313.579999998</v>
      </c>
      <c r="AE17" s="35">
        <v>191495778.72</v>
      </c>
      <c r="AF17" s="35">
        <v>747234335.67999995</v>
      </c>
      <c r="AG17" s="35">
        <v>694097114.04999995</v>
      </c>
      <c r="AH17" s="35">
        <v>20149734.299999997</v>
      </c>
      <c r="AI17" s="35">
        <v>337119338.31</v>
      </c>
      <c r="AJ17" s="82">
        <v>18084827.899999999</v>
      </c>
      <c r="AK17" s="35">
        <v>1371326514.21</v>
      </c>
      <c r="AL17" s="35">
        <f t="shared" si="0"/>
        <v>10083094222.633999</v>
      </c>
    </row>
    <row r="18" spans="1:40" s="59" customFormat="1" x14ac:dyDescent="0.3">
      <c r="A18" s="80" t="s">
        <v>91</v>
      </c>
      <c r="B18" s="81"/>
      <c r="C18" s="26">
        <v>-44983672.799999997</v>
      </c>
      <c r="D18" s="26">
        <v>-1956509.48</v>
      </c>
      <c r="E18" s="26">
        <v>-5263628.05</v>
      </c>
      <c r="F18" s="26">
        <v>-3393540.94</v>
      </c>
      <c r="G18" s="26">
        <v>-7076531.9400000004</v>
      </c>
      <c r="H18" s="26">
        <v>-12630268.59</v>
      </c>
      <c r="I18" s="35">
        <v>-856287.52</v>
      </c>
      <c r="J18" s="35">
        <v>-3923708.0200000023</v>
      </c>
      <c r="K18" s="35">
        <v>-4849560.3854</v>
      </c>
      <c r="L18" s="35">
        <v>-7946734.7000000002</v>
      </c>
      <c r="M18" s="35">
        <v>-2278937.44</v>
      </c>
      <c r="N18" s="35">
        <v>-11622943.83</v>
      </c>
      <c r="O18" s="35">
        <v>-385555.03</v>
      </c>
      <c r="P18" s="35">
        <v>-5507080.3799999999</v>
      </c>
      <c r="Q18" s="35">
        <v>-3870692.08</v>
      </c>
      <c r="R18" s="35">
        <v>-4241973.8499999996</v>
      </c>
      <c r="S18" s="35">
        <v>-534895.54</v>
      </c>
      <c r="T18" s="35">
        <v>-54011570.090000004</v>
      </c>
      <c r="U18" s="35">
        <v>-481513.86</v>
      </c>
      <c r="V18" s="35">
        <v>-15329692.6</v>
      </c>
      <c r="W18" s="35">
        <v>-60908673</v>
      </c>
      <c r="X18" s="35">
        <v>-178512998.84</v>
      </c>
      <c r="Y18" s="14">
        <v>-142738735.91999999</v>
      </c>
      <c r="Z18" s="35">
        <v>-3773889.22</v>
      </c>
      <c r="AA18" s="35">
        <v>-15736227.09</v>
      </c>
      <c r="AB18" s="35">
        <v>-17071442.350000001</v>
      </c>
      <c r="AC18" s="35">
        <v>-1845789.47</v>
      </c>
      <c r="AD18" s="35">
        <v>-5791535.54</v>
      </c>
      <c r="AE18" s="35">
        <v>-31491710.32</v>
      </c>
      <c r="AF18" s="35">
        <v>-16899641.370000001</v>
      </c>
      <c r="AG18" s="35">
        <v>-16525058.109999999</v>
      </c>
      <c r="AH18" s="35">
        <v>-402994.69</v>
      </c>
      <c r="AI18" s="35">
        <v>-12672288.42</v>
      </c>
      <c r="AJ18" s="35">
        <v>-1285533.51</v>
      </c>
      <c r="AK18" s="35">
        <v>-150106458.19999999</v>
      </c>
      <c r="AL18" s="35">
        <f t="shared" si="0"/>
        <v>-846908273.17540002</v>
      </c>
    </row>
    <row r="19" spans="1:40" x14ac:dyDescent="0.3">
      <c r="A19" s="4" t="s">
        <v>4</v>
      </c>
      <c r="B19" s="66"/>
      <c r="C19" s="16">
        <v>0</v>
      </c>
      <c r="D19" s="16">
        <v>0</v>
      </c>
      <c r="E19" s="16">
        <v>21332223.469999999</v>
      </c>
      <c r="F19" s="16">
        <v>263097.25</v>
      </c>
      <c r="G19" s="16">
        <v>1231948.48</v>
      </c>
      <c r="H19" s="16">
        <v>0</v>
      </c>
      <c r="I19" s="14">
        <v>219786.91</v>
      </c>
      <c r="J19" s="14">
        <v>8105912.160000002</v>
      </c>
      <c r="K19" s="14">
        <v>0</v>
      </c>
      <c r="L19" s="14">
        <v>13846.830000000002</v>
      </c>
      <c r="M19" s="14">
        <v>1023804.66</v>
      </c>
      <c r="N19" s="67">
        <v>218960.33000000002</v>
      </c>
      <c r="O19" s="14">
        <v>0</v>
      </c>
      <c r="P19" s="14">
        <v>0</v>
      </c>
      <c r="Q19" s="14">
        <v>3163456.8191999998</v>
      </c>
      <c r="R19" s="14">
        <v>750310.74800000014</v>
      </c>
      <c r="S19" s="67">
        <v>0</v>
      </c>
      <c r="T19" s="14">
        <v>2747106.3109999993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92000</v>
      </c>
      <c r="AA19" s="14">
        <v>0</v>
      </c>
      <c r="AB19" s="14">
        <v>8485884.0199999996</v>
      </c>
      <c r="AC19" s="67">
        <v>828575.39</v>
      </c>
      <c r="AD19" s="14">
        <v>1069175.49</v>
      </c>
      <c r="AE19" s="14">
        <v>41886036.689999998</v>
      </c>
      <c r="AF19" s="14">
        <v>0</v>
      </c>
      <c r="AG19" s="14">
        <v>0</v>
      </c>
      <c r="AH19" s="14">
        <v>0</v>
      </c>
      <c r="AI19" s="35">
        <v>2282231.67</v>
      </c>
      <c r="AJ19" s="67">
        <v>83474.3</v>
      </c>
      <c r="AK19" s="14">
        <v>0</v>
      </c>
      <c r="AL19" s="14">
        <f t="shared" si="0"/>
        <v>93797831.528200001</v>
      </c>
    </row>
    <row r="20" spans="1:40" x14ac:dyDescent="0.3">
      <c r="A20" s="4" t="s">
        <v>5</v>
      </c>
      <c r="B20" s="66"/>
      <c r="C20" s="16">
        <v>33036844.760000002</v>
      </c>
      <c r="D20" s="16">
        <v>686657.42</v>
      </c>
      <c r="E20" s="16">
        <v>10104905.380000001</v>
      </c>
      <c r="F20" s="16">
        <v>69721479.489999995</v>
      </c>
      <c r="G20" s="16">
        <v>268043.61</v>
      </c>
      <c r="H20" s="16">
        <v>1459939.64</v>
      </c>
      <c r="I20" s="14">
        <v>346668.25</v>
      </c>
      <c r="J20" s="14">
        <v>5583595.1400000006</v>
      </c>
      <c r="K20" s="14">
        <v>1696123.4606999999</v>
      </c>
      <c r="L20" s="14">
        <v>10715397.719999999</v>
      </c>
      <c r="M20" s="14">
        <v>7097315.8799999999</v>
      </c>
      <c r="N20" s="67">
        <v>20915888.82</v>
      </c>
      <c r="O20" s="14">
        <v>1298465.3500000001</v>
      </c>
      <c r="P20" s="14">
        <v>65366881.729999997</v>
      </c>
      <c r="Q20" s="14">
        <v>6494763.9358000001</v>
      </c>
      <c r="R20" s="14">
        <v>971966.05000000016</v>
      </c>
      <c r="S20" s="67">
        <v>931368.19</v>
      </c>
      <c r="T20" s="14">
        <v>172336473.62</v>
      </c>
      <c r="U20" s="14">
        <v>235917.09</v>
      </c>
      <c r="V20" s="14">
        <v>905525.76000000001</v>
      </c>
      <c r="W20" s="14">
        <v>45086559.119999997</v>
      </c>
      <c r="X20" s="14">
        <v>556089677.99000001</v>
      </c>
      <c r="Y20" s="14">
        <v>4048950.13</v>
      </c>
      <c r="Z20" s="14">
        <v>875493.42</v>
      </c>
      <c r="AA20" s="14">
        <v>2503011.11</v>
      </c>
      <c r="AB20" s="14">
        <v>7509827.1200000001</v>
      </c>
      <c r="AC20" s="67">
        <v>536447.17000000004</v>
      </c>
      <c r="AD20" s="14">
        <v>321283.81</v>
      </c>
      <c r="AE20" s="14">
        <v>5933342.4800000004</v>
      </c>
      <c r="AF20" s="14">
        <v>85164.56</v>
      </c>
      <c r="AG20" s="14">
        <v>1910370.1</v>
      </c>
      <c r="AH20" s="14">
        <v>0</v>
      </c>
      <c r="AI20" s="35">
        <v>4818168.46</v>
      </c>
      <c r="AJ20" s="67">
        <v>667283.46</v>
      </c>
      <c r="AK20" s="14">
        <v>110707421.44</v>
      </c>
      <c r="AL20" s="14">
        <f t="shared" si="0"/>
        <v>1151267221.6664999</v>
      </c>
    </row>
    <row r="21" spans="1:40" x14ac:dyDescent="0.3">
      <c r="A21" s="4" t="s">
        <v>6</v>
      </c>
      <c r="B21" s="66"/>
      <c r="C21" s="16">
        <v>23125143.530000001</v>
      </c>
      <c r="D21" s="16">
        <v>901508.09</v>
      </c>
      <c r="E21" s="16">
        <v>508684.2</v>
      </c>
      <c r="F21" s="16">
        <v>0</v>
      </c>
      <c r="G21" s="16">
        <v>89767.8</v>
      </c>
      <c r="H21" s="16">
        <v>0</v>
      </c>
      <c r="I21" s="14">
        <v>0</v>
      </c>
      <c r="J21" s="14">
        <v>0</v>
      </c>
      <c r="K21" s="14">
        <v>329148.61</v>
      </c>
      <c r="L21" s="14">
        <v>0</v>
      </c>
      <c r="M21" s="14">
        <v>0</v>
      </c>
      <c r="N21" s="67">
        <v>0</v>
      </c>
      <c r="O21" s="14">
        <v>0</v>
      </c>
      <c r="P21" s="14">
        <v>0</v>
      </c>
      <c r="Q21" s="14">
        <v>0</v>
      </c>
      <c r="R21" s="14">
        <v>2014930.63</v>
      </c>
      <c r="S21" s="67">
        <v>0</v>
      </c>
      <c r="T21" s="14">
        <v>301639474.38000005</v>
      </c>
      <c r="U21" s="14">
        <v>89767.8</v>
      </c>
      <c r="V21" s="35">
        <v>743770.86</v>
      </c>
      <c r="W21" s="14">
        <v>0</v>
      </c>
      <c r="X21" s="14">
        <v>0</v>
      </c>
      <c r="Y21" s="14">
        <v>0</v>
      </c>
      <c r="Z21" s="35">
        <v>0</v>
      </c>
      <c r="AA21" s="14">
        <v>0</v>
      </c>
      <c r="AB21" s="14">
        <v>1340450</v>
      </c>
      <c r="AC21" s="67">
        <v>0</v>
      </c>
      <c r="AD21" s="14">
        <v>820887</v>
      </c>
      <c r="AE21" s="14">
        <v>2599366.9900000002</v>
      </c>
      <c r="AF21" s="14">
        <v>0</v>
      </c>
      <c r="AG21" s="14">
        <v>59845.2</v>
      </c>
      <c r="AH21" s="14">
        <v>0</v>
      </c>
      <c r="AI21" s="35">
        <v>0</v>
      </c>
      <c r="AJ21" s="67">
        <v>0</v>
      </c>
      <c r="AK21" s="14">
        <v>0</v>
      </c>
      <c r="AL21" s="14">
        <f t="shared" si="0"/>
        <v>334262745.09000009</v>
      </c>
    </row>
    <row r="22" spans="1:40" x14ac:dyDescent="0.3">
      <c r="A22" s="4" t="s">
        <v>7</v>
      </c>
      <c r="B22" s="66"/>
      <c r="C22" s="16">
        <v>5430590.3499999996</v>
      </c>
      <c r="D22" s="16">
        <v>6525228.2699999996</v>
      </c>
      <c r="E22" s="16">
        <v>10812294.050000001</v>
      </c>
      <c r="F22" s="16">
        <v>18991438.530000001</v>
      </c>
      <c r="G22" s="16">
        <v>1821464.8</v>
      </c>
      <c r="H22" s="16">
        <v>25217171.25</v>
      </c>
      <c r="I22" s="14">
        <v>89979.54</v>
      </c>
      <c r="J22" s="14">
        <v>14148675.500000004</v>
      </c>
      <c r="K22" s="14">
        <v>743137.82</v>
      </c>
      <c r="L22" s="14">
        <v>18517274.189999998</v>
      </c>
      <c r="M22" s="14">
        <v>19578593.030000001</v>
      </c>
      <c r="N22" s="67">
        <v>1937537.18</v>
      </c>
      <c r="O22" s="14">
        <v>84879.75</v>
      </c>
      <c r="P22" s="14">
        <v>0</v>
      </c>
      <c r="Q22" s="14">
        <v>4346067.16</v>
      </c>
      <c r="R22" s="14">
        <v>2248517.7299999995</v>
      </c>
      <c r="S22" s="67">
        <v>2690315.35</v>
      </c>
      <c r="T22" s="14">
        <v>60715458.109999992</v>
      </c>
      <c r="U22" s="14">
        <v>1744182.24</v>
      </c>
      <c r="V22" s="14">
        <v>14432077.5</v>
      </c>
      <c r="W22" s="14">
        <v>3541735.69</v>
      </c>
      <c r="X22" s="14">
        <v>976599.35</v>
      </c>
      <c r="Y22" s="14">
        <v>22521134.670000002</v>
      </c>
      <c r="Z22" s="14">
        <v>20727935.859999999</v>
      </c>
      <c r="AA22" s="14">
        <v>2310734.2399999998</v>
      </c>
      <c r="AB22" s="14">
        <v>4209776.01</v>
      </c>
      <c r="AC22" s="67">
        <v>1849512.1999999993</v>
      </c>
      <c r="AD22" s="14">
        <v>1090684.51</v>
      </c>
      <c r="AE22" s="14">
        <v>1962462.35</v>
      </c>
      <c r="AF22" s="14">
        <v>2002697.35</v>
      </c>
      <c r="AG22" s="14">
        <v>9699099.6199999992</v>
      </c>
      <c r="AH22" s="14">
        <v>41749.390000000014</v>
      </c>
      <c r="AI22" s="35">
        <v>5950619.0099999998</v>
      </c>
      <c r="AJ22" s="67">
        <v>3245330.39</v>
      </c>
      <c r="AK22" s="14">
        <v>35111963.159999989</v>
      </c>
      <c r="AL22" s="14">
        <f t="shared" si="0"/>
        <v>325316916.14999998</v>
      </c>
      <c r="AN22" s="37"/>
    </row>
    <row r="23" spans="1:40" x14ac:dyDescent="0.3">
      <c r="A23" s="4" t="s">
        <v>8</v>
      </c>
      <c r="B23" s="66"/>
      <c r="C23" s="16">
        <v>9177803.0800000001</v>
      </c>
      <c r="D23" s="26">
        <v>1128975.44</v>
      </c>
      <c r="E23" s="16">
        <v>19576474.920000002</v>
      </c>
      <c r="F23" s="16">
        <v>93716657.689999998</v>
      </c>
      <c r="G23" s="16">
        <v>1797428.18</v>
      </c>
      <c r="H23" s="16">
        <v>12755903.470000001</v>
      </c>
      <c r="I23" s="14">
        <v>337613.84</v>
      </c>
      <c r="J23" s="14">
        <v>30532330.500000004</v>
      </c>
      <c r="K23" s="14">
        <v>915490.51510000008</v>
      </c>
      <c r="L23" s="14">
        <v>34703741.75</v>
      </c>
      <c r="M23" s="14">
        <v>3208331.34</v>
      </c>
      <c r="N23" s="67">
        <v>1493121.06</v>
      </c>
      <c r="O23" s="14">
        <v>544773.28</v>
      </c>
      <c r="P23" s="14">
        <v>1688531.99</v>
      </c>
      <c r="Q23" s="14">
        <v>5550943.8869000012</v>
      </c>
      <c r="R23" s="14">
        <v>4575224.4210000001</v>
      </c>
      <c r="S23" s="67">
        <v>466071.22</v>
      </c>
      <c r="T23" s="14">
        <v>11458491.269999998</v>
      </c>
      <c r="U23" s="14">
        <v>1188757.5</v>
      </c>
      <c r="V23" s="14">
        <v>18199227.969999999</v>
      </c>
      <c r="W23" s="14">
        <v>12804538.439999999</v>
      </c>
      <c r="X23" s="14">
        <v>33775395.399999999</v>
      </c>
      <c r="Y23" s="14">
        <v>18378802.719999999</v>
      </c>
      <c r="Z23" s="14">
        <v>261550</v>
      </c>
      <c r="AA23" s="14">
        <v>314342524.14999992</v>
      </c>
      <c r="AB23" s="14">
        <v>2498972.38</v>
      </c>
      <c r="AC23" s="67">
        <v>2320753.400000006</v>
      </c>
      <c r="AD23" s="14">
        <v>212203.48</v>
      </c>
      <c r="AE23" s="14">
        <v>88245.04</v>
      </c>
      <c r="AF23" s="14">
        <v>1389353.9</v>
      </c>
      <c r="AG23" s="14">
        <v>7807181.3499999996</v>
      </c>
      <c r="AH23" s="14">
        <v>202666.59</v>
      </c>
      <c r="AI23" s="35">
        <v>4433590.2</v>
      </c>
      <c r="AJ23" s="67">
        <v>168265.24</v>
      </c>
      <c r="AK23" s="14">
        <v>125507188.97</v>
      </c>
      <c r="AL23" s="14">
        <f t="shared" si="0"/>
        <v>777207124.58300006</v>
      </c>
    </row>
    <row r="24" spans="1:40" x14ac:dyDescent="0.3">
      <c r="A24" s="5" t="s">
        <v>9</v>
      </c>
      <c r="B24" s="17">
        <f>+SUM(B14:B16)+SUM(B19:B23)</f>
        <v>0</v>
      </c>
      <c r="C24" s="17">
        <f>+SUM(C14:C16)+SUM(C19:C23)</f>
        <v>206236275.85000002</v>
      </c>
      <c r="D24" s="17">
        <f t="shared" ref="D24:L24" si="1">+SUM(D14:D16)+SUM(D19:D23)</f>
        <v>58873217.479999997</v>
      </c>
      <c r="E24" s="17">
        <f t="shared" si="1"/>
        <v>145828613.17000002</v>
      </c>
      <c r="F24" s="17">
        <f t="shared" si="1"/>
        <v>397827760.94</v>
      </c>
      <c r="G24" s="17">
        <f t="shared" si="1"/>
        <v>50989672.339999996</v>
      </c>
      <c r="H24" s="17">
        <f t="shared" si="1"/>
        <v>137709729.43000001</v>
      </c>
      <c r="I24" s="17">
        <f t="shared" si="1"/>
        <v>9740510.3200000003</v>
      </c>
      <c r="J24" s="17">
        <f t="shared" si="1"/>
        <v>100934745.92000002</v>
      </c>
      <c r="K24" s="17">
        <f t="shared" si="1"/>
        <v>97315641.802400008</v>
      </c>
      <c r="L24" s="17">
        <f t="shared" si="1"/>
        <v>193603887.57999998</v>
      </c>
      <c r="M24" s="17">
        <f>+SUM(M14:M16)+SUM(M19:M23)</f>
        <v>102113023.94</v>
      </c>
      <c r="N24" s="17">
        <f>+SUM(N14:N16)+SUM(N19:N23)</f>
        <v>121292384.41000001</v>
      </c>
      <c r="O24" s="17">
        <f>+SUM(O14:O16)+SUM(O19:O23)</f>
        <v>22068002.059999999</v>
      </c>
      <c r="P24" s="17">
        <f>+SUM(P14:P16)+SUM(P19:P23)</f>
        <v>114555528.31999999</v>
      </c>
      <c r="Q24" s="17">
        <f>+SUM(Q14:Q16)+SUM(Q19:Q23)</f>
        <v>125400180.6392</v>
      </c>
      <c r="R24" s="17">
        <f t="shared" ref="R24:AL24" si="2">+SUM(R14:R16)+SUM(R19:R23)</f>
        <v>100250242.8387</v>
      </c>
      <c r="S24" s="17">
        <f>+SUM(S14:S16)+SUM(S19:S23)</f>
        <v>15358529.32</v>
      </c>
      <c r="T24" s="17">
        <f>+SUM(T14:T16)+SUM(T19:T23)</f>
        <v>1469953106.701</v>
      </c>
      <c r="U24" s="17">
        <f>+SUM(U14:U16)+SUM(U19:U23)</f>
        <v>19942128.649999999</v>
      </c>
      <c r="V24" s="17">
        <f t="shared" si="2"/>
        <v>766550901.3900001</v>
      </c>
      <c r="W24" s="17">
        <f>+SUM(W14:W16)+SUM(W19:W23)</f>
        <v>745105794.82000005</v>
      </c>
      <c r="X24" s="17">
        <f t="shared" si="2"/>
        <v>2288454396.04</v>
      </c>
      <c r="Y24" s="17">
        <f>+SUM(Y14:Y16)+SUM(Y19:Y23)</f>
        <v>867315910.77999997</v>
      </c>
      <c r="Z24" s="17">
        <f t="shared" ref="Z24:AK24" si="3">+SUM(Z14:Z16)+SUM(Z19:Z23)</f>
        <v>79187915.020000011</v>
      </c>
      <c r="AA24" s="17">
        <f t="shared" si="3"/>
        <v>729120816.01999998</v>
      </c>
      <c r="AB24" s="17">
        <f t="shared" si="3"/>
        <v>485289943.13</v>
      </c>
      <c r="AC24" s="17">
        <f t="shared" si="3"/>
        <v>34655011.580000006</v>
      </c>
      <c r="AD24" s="17">
        <f t="shared" si="3"/>
        <v>68811665.030000001</v>
      </c>
      <c r="AE24" s="17">
        <f t="shared" si="3"/>
        <v>213521140.60000002</v>
      </c>
      <c r="AF24" s="17">
        <f t="shared" si="3"/>
        <v>784334623.68999994</v>
      </c>
      <c r="AG24" s="17">
        <f t="shared" si="3"/>
        <v>823965533.80999994</v>
      </c>
      <c r="AH24" s="17">
        <f t="shared" si="3"/>
        <v>21750148.939999998</v>
      </c>
      <c r="AI24" s="17">
        <f t="shared" si="3"/>
        <v>403405724.68999994</v>
      </c>
      <c r="AJ24" s="17">
        <f t="shared" si="3"/>
        <v>22863658.189999998</v>
      </c>
      <c r="AK24" s="17">
        <f t="shared" si="3"/>
        <v>1585043169.3100002</v>
      </c>
      <c r="AL24" s="17">
        <f t="shared" si="2"/>
        <v>13409369534.751301</v>
      </c>
      <c r="AM24" s="41"/>
    </row>
    <row r="25" spans="1:40" x14ac:dyDescent="0.3">
      <c r="A25" s="6" t="s">
        <v>10</v>
      </c>
      <c r="B25" s="69"/>
      <c r="C25" s="16"/>
      <c r="D25" s="16"/>
      <c r="E25" s="16"/>
      <c r="F25" s="16"/>
      <c r="G25" s="16"/>
      <c r="H25" s="16"/>
      <c r="I25" s="14"/>
      <c r="J25" s="14"/>
      <c r="K25" s="14"/>
      <c r="L25" s="14"/>
      <c r="M25" s="14"/>
      <c r="N25" s="70"/>
      <c r="O25" s="14"/>
      <c r="P25" s="14"/>
      <c r="Q25" s="68"/>
      <c r="R25" s="14"/>
      <c r="S25" s="70"/>
      <c r="T25" s="68"/>
      <c r="U25" s="14"/>
      <c r="V25" s="14"/>
      <c r="W25" s="14"/>
      <c r="X25" s="14"/>
      <c r="Y25" s="68"/>
      <c r="Z25" s="14"/>
      <c r="AA25" s="14"/>
      <c r="AB25" s="14"/>
      <c r="AC25" s="70"/>
      <c r="AD25" s="14"/>
      <c r="AE25" s="14"/>
      <c r="AF25" s="14"/>
      <c r="AG25" s="14"/>
      <c r="AH25" s="14"/>
      <c r="AI25" s="14"/>
      <c r="AJ25" s="70"/>
      <c r="AK25" s="14"/>
      <c r="AL25" s="14"/>
    </row>
    <row r="26" spans="1:40" x14ac:dyDescent="0.3">
      <c r="A26" s="4" t="s">
        <v>11</v>
      </c>
      <c r="B26" s="66"/>
      <c r="C26" s="16">
        <v>29397.83</v>
      </c>
      <c r="D26" s="16">
        <v>0</v>
      </c>
      <c r="E26" s="26">
        <v>0</v>
      </c>
      <c r="F26" s="16">
        <v>0</v>
      </c>
      <c r="G26" s="16">
        <v>0</v>
      </c>
      <c r="H26" s="16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67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35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67">
        <v>0</v>
      </c>
      <c r="AD26" s="14">
        <v>0</v>
      </c>
      <c r="AE26" s="14">
        <v>0</v>
      </c>
      <c r="AF26" s="14">
        <v>0</v>
      </c>
      <c r="AG26" s="14">
        <v>0</v>
      </c>
      <c r="AH26" s="35"/>
      <c r="AI26" s="35">
        <v>0</v>
      </c>
      <c r="AJ26" s="67">
        <v>0</v>
      </c>
      <c r="AK26" s="14">
        <v>0</v>
      </c>
      <c r="AL26" s="14">
        <f t="shared" ref="AL26:AL31" si="4">+SUM(C26:AK26)</f>
        <v>29397.83</v>
      </c>
    </row>
    <row r="27" spans="1:40" x14ac:dyDescent="0.3">
      <c r="A27" s="4" t="s">
        <v>12</v>
      </c>
      <c r="B27" s="66"/>
      <c r="C27" s="16">
        <v>80964248.870000005</v>
      </c>
      <c r="D27" s="16">
        <v>33282385.210000001</v>
      </c>
      <c r="E27" s="16">
        <v>70437678.689999998</v>
      </c>
      <c r="F27" s="16">
        <v>254625438.52000001</v>
      </c>
      <c r="G27" s="16">
        <v>44007449.149999999</v>
      </c>
      <c r="H27" s="16">
        <v>47199682.619999997</v>
      </c>
      <c r="I27" s="14">
        <v>4735789.2300000004</v>
      </c>
      <c r="J27" s="14">
        <v>76931834.640000001</v>
      </c>
      <c r="K27" s="14">
        <v>79962196.170000002</v>
      </c>
      <c r="L27" s="14">
        <v>69319692.782289788</v>
      </c>
      <c r="M27" s="14">
        <v>8952207.2599999998</v>
      </c>
      <c r="N27" s="67">
        <v>0</v>
      </c>
      <c r="O27" s="14">
        <v>5984520</v>
      </c>
      <c r="P27" s="14">
        <v>0</v>
      </c>
      <c r="Q27" s="14">
        <v>78592512.13939999</v>
      </c>
      <c r="R27" s="14">
        <v>77027926.299999997</v>
      </c>
      <c r="S27" s="14">
        <v>6615431.4299999997</v>
      </c>
      <c r="T27" s="14">
        <v>546954979.76999998</v>
      </c>
      <c r="U27" s="14">
        <v>13908774.609999999</v>
      </c>
      <c r="V27" s="14">
        <v>474949246.19</v>
      </c>
      <c r="W27" s="35">
        <v>562664550.16999996</v>
      </c>
      <c r="X27" s="14">
        <v>1836070657.9000001</v>
      </c>
      <c r="Y27" s="14">
        <v>630325410.08000004</v>
      </c>
      <c r="Z27" s="14">
        <v>53140482.82</v>
      </c>
      <c r="AA27" s="14">
        <v>711515788.56999993</v>
      </c>
      <c r="AB27" s="14">
        <v>337552295.36000001</v>
      </c>
      <c r="AC27" s="67">
        <v>18504559.030000001</v>
      </c>
      <c r="AD27" s="14">
        <v>27084132.489999998</v>
      </c>
      <c r="AE27" s="14">
        <v>195869903.88999999</v>
      </c>
      <c r="AF27" s="14">
        <v>593508924.58000004</v>
      </c>
      <c r="AG27" s="14">
        <v>500665588.67000002</v>
      </c>
      <c r="AH27" s="14">
        <v>17711469.02</v>
      </c>
      <c r="AI27" s="35">
        <v>296341158.54000002</v>
      </c>
      <c r="AJ27" s="67">
        <v>9871271.5500000007</v>
      </c>
      <c r="AK27" s="14">
        <v>1074709492.99</v>
      </c>
      <c r="AL27" s="14">
        <f t="shared" si="4"/>
        <v>8839987679.2416897</v>
      </c>
    </row>
    <row r="28" spans="1:40" x14ac:dyDescent="0.3">
      <c r="A28" s="4" t="s">
        <v>13</v>
      </c>
      <c r="B28" s="66"/>
      <c r="C28" s="16">
        <v>10114478.609999999</v>
      </c>
      <c r="D28" s="16">
        <v>259080.34</v>
      </c>
      <c r="E28" s="26">
        <v>1298981.76</v>
      </c>
      <c r="F28" s="16">
        <v>44393732.469999999</v>
      </c>
      <c r="G28" s="16">
        <v>717733.62</v>
      </c>
      <c r="H28" s="16">
        <v>606942.49</v>
      </c>
      <c r="I28" s="14">
        <v>50770.35</v>
      </c>
      <c r="J28" s="14">
        <v>1858105.0199999998</v>
      </c>
      <c r="K28" s="14">
        <v>600186.72450000001</v>
      </c>
      <c r="L28" s="14">
        <v>77557863.580000013</v>
      </c>
      <c r="M28" s="14">
        <v>37454226.310000002</v>
      </c>
      <c r="N28" s="67">
        <v>27774645.810000002</v>
      </c>
      <c r="O28" s="14">
        <v>97748.37</v>
      </c>
      <c r="P28" s="14">
        <v>97785453.639999971</v>
      </c>
      <c r="Q28" s="14">
        <v>1016032.694599999</v>
      </c>
      <c r="R28" s="14">
        <v>955454.03240000003</v>
      </c>
      <c r="S28" s="14">
        <v>1183854.6200000001</v>
      </c>
      <c r="T28" s="14">
        <v>35515760.439999998</v>
      </c>
      <c r="U28" s="14">
        <v>53144.09</v>
      </c>
      <c r="V28" s="14">
        <v>11230114.23</v>
      </c>
      <c r="W28" s="14">
        <v>9694298.0999999996</v>
      </c>
      <c r="X28" s="14">
        <v>257082324.19999999</v>
      </c>
      <c r="Y28" s="14">
        <v>197097074.25</v>
      </c>
      <c r="Z28" s="14">
        <v>3474541.52</v>
      </c>
      <c r="AA28" s="14">
        <v>10004829.670000002</v>
      </c>
      <c r="AB28" s="14">
        <v>9872535.4700000007</v>
      </c>
      <c r="AC28" s="67">
        <v>560907.34</v>
      </c>
      <c r="AD28" s="14">
        <v>765895.62</v>
      </c>
      <c r="AE28" s="14">
        <v>10407162.869999999</v>
      </c>
      <c r="AF28" s="14">
        <v>11351901.41</v>
      </c>
      <c r="AG28" s="14">
        <v>25808167.039999999</v>
      </c>
      <c r="AH28" s="14">
        <v>104809.22</v>
      </c>
      <c r="AI28" s="35">
        <v>4511288.34</v>
      </c>
      <c r="AJ28" s="67">
        <v>1526282.19</v>
      </c>
      <c r="AK28" s="14">
        <v>282273076.81000006</v>
      </c>
      <c r="AL28" s="14">
        <f t="shared" si="4"/>
        <v>1175059403.2515001</v>
      </c>
    </row>
    <row r="29" spans="1:40" x14ac:dyDescent="0.3">
      <c r="A29" s="4" t="s">
        <v>14</v>
      </c>
      <c r="B29" s="66"/>
      <c r="C29" s="16">
        <v>2586502.06</v>
      </c>
      <c r="D29" s="16">
        <v>3800916.49</v>
      </c>
      <c r="E29" s="16">
        <v>2629286.59</v>
      </c>
      <c r="F29" s="16">
        <v>3444626.06</v>
      </c>
      <c r="G29" s="16">
        <v>957240.98</v>
      </c>
      <c r="H29" s="16">
        <v>9802559.3499999996</v>
      </c>
      <c r="I29" s="14">
        <v>779254.28</v>
      </c>
      <c r="J29" s="14">
        <v>6132008.6499999994</v>
      </c>
      <c r="K29" s="14">
        <v>5448977.3579999991</v>
      </c>
      <c r="L29" s="14">
        <v>38344572.789999999</v>
      </c>
      <c r="M29" s="14">
        <v>23871160.239999998</v>
      </c>
      <c r="N29" s="67">
        <v>1090396.68</v>
      </c>
      <c r="O29" s="14">
        <v>2257496.09</v>
      </c>
      <c r="P29" s="14">
        <v>1033245.61</v>
      </c>
      <c r="Q29" s="14">
        <v>1206672.2821000002</v>
      </c>
      <c r="R29" s="14">
        <v>2094053.83</v>
      </c>
      <c r="S29" s="14">
        <v>201853.45</v>
      </c>
      <c r="T29" s="14">
        <v>566423.74</v>
      </c>
      <c r="U29" s="14">
        <v>957695.77</v>
      </c>
      <c r="V29" s="14">
        <v>23537670.039999999</v>
      </c>
      <c r="W29" s="14">
        <v>9364382.3300000001</v>
      </c>
      <c r="X29" s="14">
        <v>42271710.509999998</v>
      </c>
      <c r="Y29" s="14">
        <v>17053460.75</v>
      </c>
      <c r="Z29" s="14">
        <v>304758.13</v>
      </c>
      <c r="AA29" s="14">
        <v>2023620.9000000001</v>
      </c>
      <c r="AB29" s="14">
        <v>8951974.1400000006</v>
      </c>
      <c r="AC29" s="67">
        <v>5013395.79</v>
      </c>
      <c r="AD29" s="14">
        <v>4035293.98</v>
      </c>
      <c r="AE29" s="14">
        <v>684513.58</v>
      </c>
      <c r="AF29" s="14">
        <v>14599928.960000001</v>
      </c>
      <c r="AG29" s="14">
        <v>40514448.829999998</v>
      </c>
      <c r="AH29" s="14">
        <v>837684.87</v>
      </c>
      <c r="AI29" s="35">
        <v>11994534.07</v>
      </c>
      <c r="AJ29" s="67">
        <v>1691709.95</v>
      </c>
      <c r="AK29" s="14">
        <v>27514073.68</v>
      </c>
      <c r="AL29" s="14">
        <f t="shared" si="4"/>
        <v>317598102.81010002</v>
      </c>
    </row>
    <row r="30" spans="1:40" x14ac:dyDescent="0.3">
      <c r="A30" s="4" t="s">
        <v>15</v>
      </c>
      <c r="B30" s="66"/>
      <c r="C30" s="16">
        <v>1976804.55</v>
      </c>
      <c r="D30" s="16">
        <v>96756.23</v>
      </c>
      <c r="E30" s="26">
        <v>0</v>
      </c>
      <c r="F30" s="16">
        <v>764831.78</v>
      </c>
      <c r="G30" s="16">
        <v>20654.28</v>
      </c>
      <c r="H30" s="16">
        <v>1055000</v>
      </c>
      <c r="I30" s="14">
        <v>10556.35</v>
      </c>
      <c r="J30" s="14">
        <v>0</v>
      </c>
      <c r="K30" s="35">
        <v>24609.091499999999</v>
      </c>
      <c r="L30" s="14">
        <v>7800</v>
      </c>
      <c r="M30" s="14">
        <v>12276.21</v>
      </c>
      <c r="N30" s="67">
        <v>0</v>
      </c>
      <c r="O30" s="35">
        <v>5679608.2400000002</v>
      </c>
      <c r="P30" s="14">
        <v>66804.58</v>
      </c>
      <c r="Q30" s="14">
        <v>0</v>
      </c>
      <c r="R30" s="14">
        <v>4385315.0232999995</v>
      </c>
      <c r="S30" s="14">
        <v>0</v>
      </c>
      <c r="T30" s="14">
        <v>0</v>
      </c>
      <c r="U30" s="14">
        <v>0</v>
      </c>
      <c r="V30" s="14">
        <v>13344595.35</v>
      </c>
      <c r="W30" s="14">
        <v>93570823.359999999</v>
      </c>
      <c r="X30" s="14">
        <v>765654.59</v>
      </c>
      <c r="Y30" s="14">
        <v>5455791.7199999997</v>
      </c>
      <c r="Z30" s="14">
        <v>805256.56</v>
      </c>
      <c r="AA30" s="14">
        <v>2361363.54</v>
      </c>
      <c r="AB30" s="14">
        <v>0</v>
      </c>
      <c r="AC30" s="67">
        <v>6561561.3199999928</v>
      </c>
      <c r="AD30" s="14">
        <v>5630350.0300000003</v>
      </c>
      <c r="AE30" s="14">
        <v>0</v>
      </c>
      <c r="AF30" s="35">
        <v>0</v>
      </c>
      <c r="AG30" s="14">
        <v>234891.21</v>
      </c>
      <c r="AH30" s="14">
        <v>0</v>
      </c>
      <c r="AI30" s="35">
        <v>1092679.22</v>
      </c>
      <c r="AJ30" s="67">
        <v>1477.86</v>
      </c>
      <c r="AK30" s="14">
        <v>0</v>
      </c>
      <c r="AL30" s="14">
        <f t="shared" si="4"/>
        <v>143925461.09480003</v>
      </c>
    </row>
    <row r="31" spans="1:40" x14ac:dyDescent="0.3">
      <c r="A31" s="4" t="s">
        <v>16</v>
      </c>
      <c r="B31" s="66"/>
      <c r="C31" s="16">
        <v>0</v>
      </c>
      <c r="D31" s="16">
        <v>3074000.2</v>
      </c>
      <c r="E31" s="16">
        <v>0</v>
      </c>
      <c r="F31" s="16">
        <v>0</v>
      </c>
      <c r="G31" s="16">
        <v>0</v>
      </c>
      <c r="H31" s="16">
        <v>0</v>
      </c>
      <c r="I31" s="14">
        <v>0</v>
      </c>
      <c r="J31" s="14">
        <v>0</v>
      </c>
      <c r="K31" s="35">
        <v>0</v>
      </c>
      <c r="L31" s="14">
        <v>0</v>
      </c>
      <c r="M31" s="14">
        <v>0</v>
      </c>
      <c r="N31" s="67">
        <v>0</v>
      </c>
      <c r="O31" s="14">
        <v>0</v>
      </c>
      <c r="P31" s="14">
        <v>0</v>
      </c>
      <c r="Q31" s="14">
        <v>17953560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1259563.1200000001</v>
      </c>
      <c r="Y31" s="14">
        <v>0</v>
      </c>
      <c r="Z31" s="14">
        <v>0</v>
      </c>
      <c r="AA31" s="14">
        <v>0</v>
      </c>
      <c r="AB31" s="14">
        <v>0</v>
      </c>
      <c r="AC31" s="67">
        <v>0</v>
      </c>
      <c r="AD31" s="14">
        <v>0</v>
      </c>
      <c r="AE31" s="14">
        <v>0</v>
      </c>
      <c r="AF31" s="14">
        <v>61291964.789999999</v>
      </c>
      <c r="AG31" s="14">
        <v>27625077.48</v>
      </c>
      <c r="AH31" s="14">
        <v>0</v>
      </c>
      <c r="AI31" s="35">
        <v>0</v>
      </c>
      <c r="AJ31" s="67">
        <v>8455785.9499999993</v>
      </c>
      <c r="AK31" s="14">
        <v>0</v>
      </c>
      <c r="AL31" s="14">
        <f t="shared" si="4"/>
        <v>119659951.54000001</v>
      </c>
    </row>
    <row r="32" spans="1:40" x14ac:dyDescent="0.3">
      <c r="A32" s="5" t="s">
        <v>17</v>
      </c>
      <c r="B32" s="17">
        <f>+SUM(B26:B31)</f>
        <v>0</v>
      </c>
      <c r="C32" s="17">
        <f>+SUM(C26:C31)</f>
        <v>95671431.920000002</v>
      </c>
      <c r="D32" s="17">
        <f>+SUM(D26:D31)</f>
        <v>40513138.469999999</v>
      </c>
      <c r="E32" s="17">
        <f t="shared" ref="E32:AL32" si="5">+SUM(E26:E31)</f>
        <v>74365947.040000007</v>
      </c>
      <c r="F32" s="17">
        <f t="shared" si="5"/>
        <v>303228628.82999998</v>
      </c>
      <c r="G32" s="17">
        <f t="shared" si="5"/>
        <v>45703078.029999994</v>
      </c>
      <c r="H32" s="17">
        <f t="shared" si="5"/>
        <v>58664184.460000001</v>
      </c>
      <c r="I32" s="17">
        <f t="shared" si="5"/>
        <v>5576370.21</v>
      </c>
      <c r="J32" s="17">
        <f t="shared" si="5"/>
        <v>84921948.310000002</v>
      </c>
      <c r="K32" s="17">
        <f t="shared" si="5"/>
        <v>86035969.343999997</v>
      </c>
      <c r="L32" s="17">
        <f t="shared" si="5"/>
        <v>185229929.15228978</v>
      </c>
      <c r="M32" s="17">
        <f t="shared" si="5"/>
        <v>70289870.019999996</v>
      </c>
      <c r="N32" s="17">
        <f t="shared" si="5"/>
        <v>28865042.490000002</v>
      </c>
      <c r="O32" s="17">
        <f t="shared" si="5"/>
        <v>14019372.699999999</v>
      </c>
      <c r="P32" s="17">
        <f t="shared" si="5"/>
        <v>98885503.829999968</v>
      </c>
      <c r="Q32" s="17">
        <f t="shared" si="5"/>
        <v>98768777.116099998</v>
      </c>
      <c r="R32" s="17">
        <f t="shared" si="5"/>
        <v>84462749.185699999</v>
      </c>
      <c r="S32" s="17">
        <f t="shared" si="5"/>
        <v>8001139.5</v>
      </c>
      <c r="T32" s="17">
        <f t="shared" si="5"/>
        <v>583037163.95000005</v>
      </c>
      <c r="U32" s="17">
        <f t="shared" si="5"/>
        <v>14919614.469999999</v>
      </c>
      <c r="V32" s="17">
        <v>523061625.81000006</v>
      </c>
      <c r="W32" s="17">
        <f t="shared" si="5"/>
        <v>675294053.96000004</v>
      </c>
      <c r="X32" s="17">
        <f t="shared" si="5"/>
        <v>2137449910.3199999</v>
      </c>
      <c r="Y32" s="17">
        <f>+SUM(Y26:Y31)</f>
        <v>849931736.80000007</v>
      </c>
      <c r="Z32" s="17">
        <f t="shared" si="5"/>
        <v>57725039.030000009</v>
      </c>
      <c r="AA32" s="17">
        <f t="shared" si="5"/>
        <v>725905602.67999983</v>
      </c>
      <c r="AB32" s="17">
        <f t="shared" si="5"/>
        <v>356376804.97000003</v>
      </c>
      <c r="AC32" s="17">
        <f>+SUM(AC26:AC31)</f>
        <v>30640423.479999993</v>
      </c>
      <c r="AD32" s="17">
        <f t="shared" si="5"/>
        <v>37515672.119999997</v>
      </c>
      <c r="AE32" s="17">
        <f t="shared" si="5"/>
        <v>206961580.34</v>
      </c>
      <c r="AF32" s="17">
        <f t="shared" si="5"/>
        <v>680752719.74000001</v>
      </c>
      <c r="AG32" s="17">
        <f t="shared" si="5"/>
        <v>594848173.23000014</v>
      </c>
      <c r="AH32" s="17">
        <f t="shared" si="5"/>
        <v>18653963.109999999</v>
      </c>
      <c r="AI32" s="17">
        <f t="shared" si="5"/>
        <v>313939660.17000002</v>
      </c>
      <c r="AJ32" s="17">
        <f t="shared" si="5"/>
        <v>21546527.5</v>
      </c>
      <c r="AK32" s="17">
        <f t="shared" si="5"/>
        <v>1384496643.4800003</v>
      </c>
      <c r="AL32" s="17">
        <f t="shared" si="5"/>
        <v>10596259995.768091</v>
      </c>
    </row>
    <row r="33" spans="1:40" x14ac:dyDescent="0.3">
      <c r="A33" s="11" t="s">
        <v>18</v>
      </c>
      <c r="B33" s="69"/>
      <c r="C33" s="16"/>
      <c r="D33" s="16"/>
      <c r="E33" s="16"/>
      <c r="F33" s="16"/>
      <c r="G33" s="16"/>
      <c r="H33" s="16"/>
      <c r="I33" s="14"/>
      <c r="J33" s="14"/>
      <c r="K33" s="14"/>
      <c r="L33" s="14"/>
      <c r="M33" s="14"/>
      <c r="N33" s="70"/>
      <c r="O33" s="35"/>
      <c r="P33" s="35"/>
      <c r="Q33" s="68"/>
      <c r="R33" s="35"/>
      <c r="S33" s="70"/>
      <c r="T33" s="68"/>
      <c r="U33" s="35"/>
      <c r="V33" s="35"/>
      <c r="W33" s="35"/>
      <c r="X33" s="35"/>
      <c r="Y33" s="68"/>
      <c r="Z33" s="35"/>
      <c r="AA33" s="35"/>
      <c r="AB33" s="35"/>
      <c r="AC33" s="70"/>
      <c r="AD33" s="35"/>
      <c r="AE33" s="35"/>
      <c r="AF33" s="35"/>
      <c r="AG33" s="35"/>
      <c r="AH33" s="35"/>
      <c r="AI33" s="35"/>
      <c r="AJ33" s="70"/>
      <c r="AK33" s="35"/>
      <c r="AL33" s="35"/>
    </row>
    <row r="34" spans="1:40" x14ac:dyDescent="0.3">
      <c r="A34" s="4" t="s">
        <v>19</v>
      </c>
      <c r="B34" s="66"/>
      <c r="C34" s="26">
        <v>0</v>
      </c>
      <c r="D34" s="26">
        <v>0</v>
      </c>
      <c r="E34" s="26"/>
      <c r="F34" s="26">
        <v>12533543.710000001</v>
      </c>
      <c r="G34" s="26">
        <v>7000000</v>
      </c>
      <c r="H34" s="26">
        <v>6300000</v>
      </c>
      <c r="I34" s="35">
        <v>4813042</v>
      </c>
      <c r="J34" s="35">
        <v>10000</v>
      </c>
      <c r="K34" s="35">
        <v>10000000</v>
      </c>
      <c r="L34" s="35">
        <v>5211000</v>
      </c>
      <c r="M34" s="35">
        <v>3000000</v>
      </c>
      <c r="N34" s="67">
        <v>63012000</v>
      </c>
      <c r="O34" s="35">
        <v>1820000</v>
      </c>
      <c r="P34" s="35">
        <v>6000000</v>
      </c>
      <c r="Q34" s="14">
        <v>3050000</v>
      </c>
      <c r="R34" s="14">
        <v>698284.92</v>
      </c>
      <c r="S34" s="14">
        <v>113425.52</v>
      </c>
      <c r="T34" s="14">
        <v>264659841.56000003</v>
      </c>
      <c r="U34" s="35">
        <v>5000</v>
      </c>
      <c r="V34" s="35">
        <v>148925000</v>
      </c>
      <c r="W34" s="35">
        <v>122674349.13</v>
      </c>
      <c r="X34" s="35">
        <v>179505400</v>
      </c>
      <c r="Y34" s="14">
        <v>135227500</v>
      </c>
      <c r="Z34" s="35">
        <v>18096000.239999998</v>
      </c>
      <c r="AA34" s="35">
        <v>1200000</v>
      </c>
      <c r="AB34" s="35">
        <v>47774892.75</v>
      </c>
      <c r="AC34" s="67">
        <v>100000</v>
      </c>
      <c r="AD34" s="35">
        <v>0</v>
      </c>
      <c r="AE34" s="35">
        <v>76397636.049999997</v>
      </c>
      <c r="AF34" s="35">
        <v>83200000</v>
      </c>
      <c r="AG34" s="35">
        <v>150902387.11000001</v>
      </c>
      <c r="AH34" s="35">
        <v>448000</v>
      </c>
      <c r="AI34" s="35">
        <v>58240000</v>
      </c>
      <c r="AJ34" s="67">
        <v>100000</v>
      </c>
      <c r="AK34" s="35">
        <v>72880000</v>
      </c>
      <c r="AL34" s="14">
        <f t="shared" ref="AL34:AL39" si="6">+SUM(C34:AK34)</f>
        <v>1483897302.9900002</v>
      </c>
    </row>
    <row r="35" spans="1:40" x14ac:dyDescent="0.3">
      <c r="A35" s="4" t="s">
        <v>20</v>
      </c>
      <c r="B35" s="66"/>
      <c r="C35" s="26">
        <v>25641705.760000002</v>
      </c>
      <c r="D35" s="26">
        <v>4415839.67</v>
      </c>
      <c r="E35" s="26">
        <v>26566484.890000001</v>
      </c>
      <c r="F35" s="26">
        <v>22862218.66</v>
      </c>
      <c r="G35" s="26">
        <v>0</v>
      </c>
      <c r="H35" s="26">
        <v>4778406.2</v>
      </c>
      <c r="I35" s="35">
        <v>0</v>
      </c>
      <c r="J35" s="35">
        <v>15078033.539999999</v>
      </c>
      <c r="K35" s="35">
        <v>5000000</v>
      </c>
      <c r="L35" s="35">
        <v>0</v>
      </c>
      <c r="M35" s="35">
        <v>0</v>
      </c>
      <c r="N35" s="67">
        <v>30265386</v>
      </c>
      <c r="O35" s="35">
        <v>3890076.01</v>
      </c>
      <c r="P35" s="35">
        <v>0</v>
      </c>
      <c r="Q35" s="14">
        <v>21639173.82</v>
      </c>
      <c r="R35" s="14">
        <v>5425644.0999999996</v>
      </c>
      <c r="S35" s="14">
        <v>5662034.3899999997</v>
      </c>
      <c r="T35" s="14">
        <v>0</v>
      </c>
      <c r="U35" s="35">
        <v>3029795.8</v>
      </c>
      <c r="V35" s="35">
        <v>7024160</v>
      </c>
      <c r="W35" s="35">
        <v>58008204.920000002</v>
      </c>
      <c r="X35" s="35">
        <v>-1259563.1200000001</v>
      </c>
      <c r="Y35" s="14">
        <v>0</v>
      </c>
      <c r="Z35" s="35">
        <v>16917200.960000001</v>
      </c>
      <c r="AA35" s="35">
        <v>21946202</v>
      </c>
      <c r="AB35" s="35">
        <v>428748</v>
      </c>
      <c r="AC35" s="67">
        <v>0</v>
      </c>
      <c r="AD35" s="35">
        <v>12867853.34</v>
      </c>
      <c r="AE35" s="35">
        <v>0</v>
      </c>
      <c r="AF35" s="35">
        <v>0</v>
      </c>
      <c r="AG35" s="35">
        <v>1754860.13</v>
      </c>
      <c r="AH35" s="35"/>
      <c r="AI35" s="35">
        <v>14765</v>
      </c>
      <c r="AJ35" s="67">
        <v>0</v>
      </c>
      <c r="AK35" s="35">
        <v>4422582.6900000004</v>
      </c>
      <c r="AL35" s="14">
        <f t="shared" si="6"/>
        <v>296379812.75999999</v>
      </c>
    </row>
    <row r="36" spans="1:40" x14ac:dyDescent="0.3">
      <c r="A36" s="4" t="s">
        <v>21</v>
      </c>
      <c r="B36" s="66"/>
      <c r="C36" s="26">
        <v>0</v>
      </c>
      <c r="D36" s="26">
        <v>190232.71</v>
      </c>
      <c r="E36" s="26">
        <v>5100693.53</v>
      </c>
      <c r="F36" s="26">
        <v>0</v>
      </c>
      <c r="G36" s="26">
        <v>0</v>
      </c>
      <c r="H36" s="26">
        <v>0</v>
      </c>
      <c r="I36" s="35">
        <v>0</v>
      </c>
      <c r="J36" s="35">
        <v>16773348.629999999</v>
      </c>
      <c r="K36" s="35">
        <v>0</v>
      </c>
      <c r="L36" s="35">
        <v>0</v>
      </c>
      <c r="M36" s="35">
        <v>0</v>
      </c>
      <c r="N36" s="67">
        <v>0</v>
      </c>
      <c r="O36" s="35">
        <v>0</v>
      </c>
      <c r="P36" s="35">
        <v>0</v>
      </c>
      <c r="Q36" s="14">
        <v>0</v>
      </c>
      <c r="R36" s="14">
        <v>0</v>
      </c>
      <c r="S36" s="14">
        <v>0</v>
      </c>
      <c r="T36" s="14">
        <v>43974427.93</v>
      </c>
      <c r="U36" s="35">
        <v>466612.04</v>
      </c>
      <c r="V36" s="35">
        <v>0</v>
      </c>
      <c r="W36" s="35">
        <v>0</v>
      </c>
      <c r="X36" s="35">
        <v>0</v>
      </c>
      <c r="Y36" s="14">
        <v>0</v>
      </c>
      <c r="Z36" s="35">
        <v>0</v>
      </c>
      <c r="AA36" s="35">
        <v>0</v>
      </c>
      <c r="AB36" s="35">
        <v>0</v>
      </c>
      <c r="AC36" s="67">
        <v>0</v>
      </c>
      <c r="AD36" s="35">
        <v>0</v>
      </c>
      <c r="AE36" s="35">
        <v>0</v>
      </c>
      <c r="AF36" s="35">
        <v>0</v>
      </c>
      <c r="AG36" s="35">
        <v>0</v>
      </c>
      <c r="AH36" s="35"/>
      <c r="AI36" s="35">
        <v>0</v>
      </c>
      <c r="AJ36" s="67">
        <v>0</v>
      </c>
      <c r="AK36" s="35">
        <v>0</v>
      </c>
      <c r="AL36" s="14">
        <f t="shared" si="6"/>
        <v>66505314.839999996</v>
      </c>
    </row>
    <row r="37" spans="1:40" x14ac:dyDescent="0.3">
      <c r="A37" s="4" t="s">
        <v>22</v>
      </c>
      <c r="B37" s="66"/>
      <c r="C37" s="26">
        <v>0</v>
      </c>
      <c r="D37" s="26">
        <v>0</v>
      </c>
      <c r="E37" s="26"/>
      <c r="F37" s="26">
        <v>0</v>
      </c>
      <c r="G37" s="26">
        <v>936785.12</v>
      </c>
      <c r="H37" s="26">
        <v>0</v>
      </c>
      <c r="I37" s="35">
        <v>0</v>
      </c>
      <c r="J37" s="35">
        <v>9563545.5099999998</v>
      </c>
      <c r="K37" s="35">
        <v>232382.25</v>
      </c>
      <c r="L37" s="35">
        <v>0</v>
      </c>
      <c r="M37" s="35">
        <v>0</v>
      </c>
      <c r="N37" s="67">
        <v>0</v>
      </c>
      <c r="O37" s="35">
        <v>0</v>
      </c>
      <c r="P37" s="35">
        <v>1675220.8</v>
      </c>
      <c r="Q37" s="14">
        <v>610000</v>
      </c>
      <c r="R37" s="14">
        <v>0</v>
      </c>
      <c r="S37" s="14">
        <v>377104.94</v>
      </c>
      <c r="T37" s="14">
        <v>0</v>
      </c>
      <c r="U37" s="35">
        <v>0</v>
      </c>
      <c r="V37" s="35">
        <v>16415462.15</v>
      </c>
      <c r="W37" s="35">
        <v>1609502.1</v>
      </c>
      <c r="X37" s="35">
        <v>0</v>
      </c>
      <c r="Y37" s="14">
        <v>0</v>
      </c>
      <c r="Z37" s="35">
        <v>219475</v>
      </c>
      <c r="AA37" s="35">
        <v>0</v>
      </c>
      <c r="AB37" s="35">
        <v>18202203.140000001</v>
      </c>
      <c r="AC37" s="67">
        <v>0</v>
      </c>
      <c r="AD37" s="35">
        <v>500983.36</v>
      </c>
      <c r="AE37" s="35">
        <v>0</v>
      </c>
      <c r="AF37" s="35">
        <v>10851282.32</v>
      </c>
      <c r="AG37" s="35">
        <v>10704190.859999999</v>
      </c>
      <c r="AH37" s="35">
        <v>1157444.28</v>
      </c>
      <c r="AI37" s="35">
        <v>22394693.219999999</v>
      </c>
      <c r="AJ37" s="67">
        <v>0</v>
      </c>
      <c r="AK37" s="35">
        <v>5639840.6699999999</v>
      </c>
      <c r="AL37" s="14">
        <f t="shared" si="6"/>
        <v>101090115.72000001</v>
      </c>
    </row>
    <row r="38" spans="1:40" x14ac:dyDescent="0.3">
      <c r="A38" s="4" t="s">
        <v>23</v>
      </c>
      <c r="B38" s="66"/>
      <c r="C38" s="26">
        <v>49372386.439999998</v>
      </c>
      <c r="D38" s="26">
        <v>12455405.09</v>
      </c>
      <c r="E38" s="26">
        <v>40839672.369999997</v>
      </c>
      <c r="F38" s="26">
        <v>23726320.98</v>
      </c>
      <c r="G38" s="26">
        <v>3358449.01</v>
      </c>
      <c r="H38" s="26">
        <v>67508724.959999993</v>
      </c>
      <c r="I38" s="35">
        <v>-1785462.57</v>
      </c>
      <c r="J38" s="35">
        <v>-27895586.369999997</v>
      </c>
      <c r="K38" s="35">
        <v>-4165469.06</v>
      </c>
      <c r="L38" s="35">
        <v>863510.88</v>
      </c>
      <c r="M38" s="35">
        <v>3892055.03</v>
      </c>
      <c r="N38" s="67">
        <v>-1690526.85</v>
      </c>
      <c r="O38" s="35">
        <v>1903886.66</v>
      </c>
      <c r="P38" s="35">
        <v>9492915.0999999996</v>
      </c>
      <c r="Q38" s="14">
        <v>1351070.1431</v>
      </c>
      <c r="R38" s="14">
        <v>9987678.7300000004</v>
      </c>
      <c r="S38" s="14">
        <v>712302.58</v>
      </c>
      <c r="T38" s="14">
        <v>573038102.44000006</v>
      </c>
      <c r="U38" s="35">
        <v>1683560.79</v>
      </c>
      <c r="V38" s="35">
        <v>56322492.729999997</v>
      </c>
      <c r="W38" s="35">
        <v>-77749824.689999998</v>
      </c>
      <c r="X38" s="35">
        <v>-23469124.02</v>
      </c>
      <c r="Y38" s="14">
        <v>-141022638.72999999</v>
      </c>
      <c r="Z38" s="35">
        <v>-14794937.58</v>
      </c>
      <c r="AA38" s="35">
        <v>-4970636.63</v>
      </c>
      <c r="AB38" s="35">
        <v>49387176.030000001</v>
      </c>
      <c r="AC38" s="83">
        <v>3326909.52</v>
      </c>
      <c r="AD38" s="35">
        <v>16543514.279999999</v>
      </c>
      <c r="AE38" s="35">
        <v>-70083536.859999999</v>
      </c>
      <c r="AF38" s="35">
        <v>0</v>
      </c>
      <c r="AG38" s="35">
        <v>56423701.780000001</v>
      </c>
      <c r="AH38" s="35"/>
      <c r="AI38" s="35">
        <v>7130940.0199999996</v>
      </c>
      <c r="AJ38" s="67">
        <v>475036.95</v>
      </c>
      <c r="AK38" s="35">
        <v>119803298.80000001</v>
      </c>
      <c r="AL38" s="14">
        <f t="shared" si="6"/>
        <v>741971367.95309997</v>
      </c>
      <c r="AN38" s="14"/>
    </row>
    <row r="39" spans="1:40" x14ac:dyDescent="0.3">
      <c r="A39" s="4" t="s">
        <v>24</v>
      </c>
      <c r="B39" s="66"/>
      <c r="C39" s="26">
        <v>35550751.729999997</v>
      </c>
      <c r="D39" s="26">
        <v>1298601.54</v>
      </c>
      <c r="E39" s="26">
        <v>-1044184.66</v>
      </c>
      <c r="F39" s="26">
        <v>35477048.760000005</v>
      </c>
      <c r="G39" s="26">
        <v>-6008639.8200000003</v>
      </c>
      <c r="H39" s="26">
        <v>458413.81</v>
      </c>
      <c r="I39" s="35">
        <v>1136560.68</v>
      </c>
      <c r="J39" s="35">
        <v>2483456.300000004</v>
      </c>
      <c r="K39" s="35">
        <v>212759.26379999999</v>
      </c>
      <c r="L39" s="35">
        <v>2299447.5500000026</v>
      </c>
      <c r="M39" s="35">
        <v>24931098.890000001</v>
      </c>
      <c r="N39" s="67">
        <v>840482.77000000142</v>
      </c>
      <c r="O39" s="35">
        <v>434666.69</v>
      </c>
      <c r="P39" s="35">
        <v>-1498111.41</v>
      </c>
      <c r="Q39" s="14">
        <v>-18840.440000003204</v>
      </c>
      <c r="R39" s="14">
        <v>-324114.09570000321</v>
      </c>
      <c r="S39" s="14">
        <v>492522.39</v>
      </c>
      <c r="T39" s="14">
        <v>5243570.8200000031</v>
      </c>
      <c r="U39" s="35">
        <v>-162454.45000000001</v>
      </c>
      <c r="V39" s="35">
        <v>14802160.699999999</v>
      </c>
      <c r="W39" s="35">
        <v>-34730490.600000001</v>
      </c>
      <c r="X39" s="35">
        <v>-3772227.14</v>
      </c>
      <c r="Y39" s="14">
        <v>23179312.710000001</v>
      </c>
      <c r="Z39" s="35">
        <v>1025137.37</v>
      </c>
      <c r="AA39" s="35">
        <v>-14960352.030000001</v>
      </c>
      <c r="AB39" s="35">
        <v>13120118.24</v>
      </c>
      <c r="AC39" s="67">
        <v>587678.57999999449</v>
      </c>
      <c r="AD39" s="35">
        <v>1383641.93</v>
      </c>
      <c r="AE39" s="35">
        <v>245461.07</v>
      </c>
      <c r="AF39" s="35">
        <v>9530621.6300000008</v>
      </c>
      <c r="AG39" s="35">
        <v>9332220.6999999993</v>
      </c>
      <c r="AH39" s="35">
        <v>1490741.55</v>
      </c>
      <c r="AI39" s="35">
        <v>1685666.28</v>
      </c>
      <c r="AJ39" s="67">
        <v>742093.74</v>
      </c>
      <c r="AK39" s="35">
        <v>-2199196.3299999982</v>
      </c>
      <c r="AL39" s="14">
        <f t="shared" si="6"/>
        <v>123265624.71809998</v>
      </c>
      <c r="AN39" s="42"/>
    </row>
    <row r="40" spans="1:40" x14ac:dyDescent="0.3">
      <c r="A40" s="8" t="s">
        <v>25</v>
      </c>
      <c r="B40" s="17">
        <f>+SUM(B34:B39)</f>
        <v>0</v>
      </c>
      <c r="C40" s="17">
        <f>+SUM(C34:C39)</f>
        <v>110564843.93000001</v>
      </c>
      <c r="D40" s="17">
        <f t="shared" ref="D40:AK40" si="7">+SUM(D34:D39)</f>
        <v>18360079.009999998</v>
      </c>
      <c r="E40" s="17">
        <f t="shared" si="7"/>
        <v>71462666.129999995</v>
      </c>
      <c r="F40" s="17">
        <f t="shared" si="7"/>
        <v>94599132.110000014</v>
      </c>
      <c r="G40" s="17">
        <f t="shared" si="7"/>
        <v>5286594.3099999987</v>
      </c>
      <c r="H40" s="17">
        <f t="shared" si="7"/>
        <v>79045544.969999999</v>
      </c>
      <c r="I40" s="17">
        <f t="shared" si="7"/>
        <v>4164140.1099999994</v>
      </c>
      <c r="J40" s="17">
        <f t="shared" si="7"/>
        <v>16012797.610000007</v>
      </c>
      <c r="K40" s="17">
        <f t="shared" si="7"/>
        <v>11279672.4538</v>
      </c>
      <c r="L40" s="17">
        <f t="shared" si="7"/>
        <v>8373958.4300000025</v>
      </c>
      <c r="M40" s="17">
        <f t="shared" si="7"/>
        <v>31823153.920000002</v>
      </c>
      <c r="N40" s="17">
        <f t="shared" si="7"/>
        <v>92427341.920000002</v>
      </c>
      <c r="O40" s="17">
        <f t="shared" si="7"/>
        <v>8048629.3600000003</v>
      </c>
      <c r="P40" s="17">
        <f t="shared" si="7"/>
        <v>15670024.489999998</v>
      </c>
      <c r="Q40" s="17">
        <f t="shared" si="7"/>
        <v>26631403.523099996</v>
      </c>
      <c r="R40" s="17">
        <f t="shared" si="7"/>
        <v>15787493.654299997</v>
      </c>
      <c r="S40" s="17">
        <f t="shared" si="7"/>
        <v>7357389.8199999994</v>
      </c>
      <c r="T40" s="17">
        <f t="shared" si="7"/>
        <v>886915942.75000012</v>
      </c>
      <c r="U40" s="17">
        <f t="shared" si="7"/>
        <v>5022514.18</v>
      </c>
      <c r="V40" s="17">
        <f t="shared" si="7"/>
        <v>243489275.57999998</v>
      </c>
      <c r="W40" s="17">
        <f t="shared" si="7"/>
        <v>69811740.860000014</v>
      </c>
      <c r="X40" s="17">
        <f t="shared" si="7"/>
        <v>151004485.72</v>
      </c>
      <c r="Y40" s="17">
        <f t="shared" si="7"/>
        <v>17384173.980000012</v>
      </c>
      <c r="Z40" s="17">
        <f t="shared" si="7"/>
        <v>21462875.990000006</v>
      </c>
      <c r="AA40" s="17">
        <f t="shared" si="7"/>
        <v>3215213.34</v>
      </c>
      <c r="AB40" s="17">
        <f t="shared" si="7"/>
        <v>128913138.16</v>
      </c>
      <c r="AC40" s="17">
        <f t="shared" si="7"/>
        <v>4014588.0999999945</v>
      </c>
      <c r="AD40" s="17">
        <f t="shared" si="7"/>
        <v>31295992.909999996</v>
      </c>
      <c r="AE40" s="17">
        <f t="shared" si="7"/>
        <v>6559560.2599999979</v>
      </c>
      <c r="AF40" s="17">
        <f t="shared" si="7"/>
        <v>103581903.94999999</v>
      </c>
      <c r="AG40" s="17">
        <f t="shared" si="7"/>
        <v>229117360.58000001</v>
      </c>
      <c r="AH40" s="17">
        <f t="shared" si="7"/>
        <v>3096185.83</v>
      </c>
      <c r="AI40" s="17">
        <f t="shared" si="7"/>
        <v>89466064.519999996</v>
      </c>
      <c r="AJ40" s="17">
        <f t="shared" si="7"/>
        <v>1317130.69</v>
      </c>
      <c r="AK40" s="17">
        <f t="shared" si="7"/>
        <v>200546525.83000004</v>
      </c>
      <c r="AL40" s="17">
        <f t="shared" ref="AL40" si="8">+SUM(AL34:AL39)</f>
        <v>2813109538.9812002</v>
      </c>
    </row>
    <row r="41" spans="1:40" x14ac:dyDescent="0.3">
      <c r="A41" s="12" t="s">
        <v>26</v>
      </c>
      <c r="B41" s="38">
        <f t="shared" ref="B41" si="9">+B32+B40</f>
        <v>0</v>
      </c>
      <c r="C41" s="38">
        <f>+C32+C40</f>
        <v>206236275.85000002</v>
      </c>
      <c r="D41" s="38">
        <f t="shared" ref="D41:AK41" si="10">+D32+D40</f>
        <v>58873217.479999997</v>
      </c>
      <c r="E41" s="38">
        <f t="shared" si="10"/>
        <v>145828613.17000002</v>
      </c>
      <c r="F41" s="38">
        <f t="shared" si="10"/>
        <v>397827760.94</v>
      </c>
      <c r="G41" s="38">
        <f t="shared" si="10"/>
        <v>50989672.339999989</v>
      </c>
      <c r="H41" s="38">
        <f t="shared" si="10"/>
        <v>137709729.43000001</v>
      </c>
      <c r="I41" s="38">
        <f t="shared" si="10"/>
        <v>9740510.3200000003</v>
      </c>
      <c r="J41" s="38">
        <f t="shared" si="10"/>
        <v>100934745.92000002</v>
      </c>
      <c r="K41" s="38">
        <f t="shared" si="10"/>
        <v>97315641.797800004</v>
      </c>
      <c r="L41" s="38">
        <f t="shared" si="10"/>
        <v>193603887.58228979</v>
      </c>
      <c r="M41" s="38">
        <f t="shared" si="10"/>
        <v>102113023.94</v>
      </c>
      <c r="N41" s="38">
        <f t="shared" si="10"/>
        <v>121292384.41</v>
      </c>
      <c r="O41" s="38">
        <f t="shared" si="10"/>
        <v>22068002.059999999</v>
      </c>
      <c r="P41" s="38">
        <f t="shared" si="10"/>
        <v>114555528.31999996</v>
      </c>
      <c r="Q41" s="38">
        <f t="shared" si="10"/>
        <v>125400180.6392</v>
      </c>
      <c r="R41" s="38">
        <f t="shared" si="10"/>
        <v>100250242.84</v>
      </c>
      <c r="S41" s="38">
        <f t="shared" si="10"/>
        <v>15358529.32</v>
      </c>
      <c r="T41" s="38">
        <f t="shared" si="10"/>
        <v>1469953106.7000003</v>
      </c>
      <c r="U41" s="38">
        <f t="shared" si="10"/>
        <v>19942128.649999999</v>
      </c>
      <c r="V41" s="38">
        <f t="shared" si="10"/>
        <v>766550901.3900001</v>
      </c>
      <c r="W41" s="38">
        <f t="shared" si="10"/>
        <v>745105794.82000005</v>
      </c>
      <c r="X41" s="38">
        <f t="shared" si="10"/>
        <v>2288454396.04</v>
      </c>
      <c r="Y41" s="38">
        <f t="shared" si="10"/>
        <v>867315910.78000009</v>
      </c>
      <c r="Z41" s="38">
        <f t="shared" si="10"/>
        <v>79187915.020000011</v>
      </c>
      <c r="AA41" s="38">
        <f t="shared" si="10"/>
        <v>729120816.01999986</v>
      </c>
      <c r="AB41" s="38">
        <f t="shared" si="10"/>
        <v>485289943.13</v>
      </c>
      <c r="AC41" s="38">
        <f t="shared" si="10"/>
        <v>34655011.579999991</v>
      </c>
      <c r="AD41" s="38">
        <f t="shared" si="10"/>
        <v>68811665.030000001</v>
      </c>
      <c r="AE41" s="38">
        <f t="shared" si="10"/>
        <v>213521140.59999999</v>
      </c>
      <c r="AF41" s="38">
        <f t="shared" si="10"/>
        <v>784334623.69000006</v>
      </c>
      <c r="AG41" s="38">
        <f t="shared" si="10"/>
        <v>823965533.81000018</v>
      </c>
      <c r="AH41" s="38">
        <f t="shared" si="10"/>
        <v>21750148.939999998</v>
      </c>
      <c r="AI41" s="38">
        <f t="shared" si="10"/>
        <v>403405724.69</v>
      </c>
      <c r="AJ41" s="38">
        <f t="shared" si="10"/>
        <v>22863658.190000001</v>
      </c>
      <c r="AK41" s="38">
        <f t="shared" si="10"/>
        <v>1585043169.3100004</v>
      </c>
      <c r="AL41" s="38">
        <f>+AL32+AL40</f>
        <v>13409369534.74929</v>
      </c>
    </row>
    <row r="42" spans="1:40" x14ac:dyDescent="0.3">
      <c r="A42" s="4" t="s">
        <v>27</v>
      </c>
      <c r="B42" s="66"/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67">
        <v>0</v>
      </c>
      <c r="O42" s="14">
        <v>0</v>
      </c>
      <c r="P42" s="14">
        <v>0</v>
      </c>
      <c r="Q42" s="71">
        <v>0</v>
      </c>
      <c r="R42" s="14">
        <v>0</v>
      </c>
      <c r="S42" s="67">
        <v>0</v>
      </c>
      <c r="T42" s="71">
        <v>0</v>
      </c>
      <c r="U42" s="14">
        <v>0</v>
      </c>
      <c r="V42" s="14">
        <v>0</v>
      </c>
      <c r="W42" s="14">
        <v>1549000</v>
      </c>
      <c r="X42" s="35">
        <v>0</v>
      </c>
      <c r="Y42" s="68">
        <v>0</v>
      </c>
      <c r="Z42" s="14">
        <v>0</v>
      </c>
      <c r="AA42" s="14">
        <v>0</v>
      </c>
      <c r="AB42" s="14">
        <v>0</v>
      </c>
      <c r="AC42" s="67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67">
        <v>0</v>
      </c>
      <c r="AK42" s="14">
        <v>0</v>
      </c>
      <c r="AL42" s="14">
        <f>+SUM(C42:AK42)</f>
        <v>1549000</v>
      </c>
    </row>
    <row r="43" spans="1:40" ht="15" thickBot="1" x14ac:dyDescent="0.35">
      <c r="A43" s="13" t="s">
        <v>28</v>
      </c>
      <c r="B43" s="77"/>
      <c r="C43" s="18">
        <v>268117332.91999999</v>
      </c>
      <c r="D43" s="18">
        <v>19509121.510000002</v>
      </c>
      <c r="E43" s="54">
        <v>15944766.529999999</v>
      </c>
      <c r="F43" s="18">
        <v>3619538.14</v>
      </c>
      <c r="G43" s="18">
        <v>3570789.48</v>
      </c>
      <c r="H43" s="18">
        <v>57939348.32</v>
      </c>
      <c r="I43" s="15">
        <v>2199672.5499999998</v>
      </c>
      <c r="J43" s="15">
        <v>187023626.57410002</v>
      </c>
      <c r="K43" s="15">
        <v>9028813.3757000007</v>
      </c>
      <c r="L43" s="15">
        <v>12865652.609999999</v>
      </c>
      <c r="M43" s="15">
        <v>1238029.07</v>
      </c>
      <c r="N43" s="78">
        <v>5992883.6900000004</v>
      </c>
      <c r="O43" s="15">
        <v>0</v>
      </c>
      <c r="P43" s="15">
        <v>194363707.31999999</v>
      </c>
      <c r="Q43" s="15">
        <v>164988549.31</v>
      </c>
      <c r="R43" s="15">
        <v>24729516.199999999</v>
      </c>
      <c r="S43" s="15">
        <v>0</v>
      </c>
      <c r="T43" s="15">
        <v>1910376664.1900001</v>
      </c>
      <c r="U43" s="44">
        <v>6714395.7999999998</v>
      </c>
      <c r="V43" s="15">
        <v>3448755216.2800002</v>
      </c>
      <c r="W43" s="44">
        <v>350417160.25</v>
      </c>
      <c r="X43" s="44">
        <v>6282839575.5799999</v>
      </c>
      <c r="Y43" s="79">
        <v>163335434.53999999</v>
      </c>
      <c r="Z43" s="15">
        <v>64448114.240000002</v>
      </c>
      <c r="AA43" s="15">
        <v>1534562475.8900003</v>
      </c>
      <c r="AB43" s="15">
        <v>19931116.609999999</v>
      </c>
      <c r="AC43" s="78">
        <v>3507447.98</v>
      </c>
      <c r="AD43" s="15">
        <v>22172560.32</v>
      </c>
      <c r="AE43" s="15">
        <v>45177427.200000003</v>
      </c>
      <c r="AF43" s="15">
        <v>367748179.25</v>
      </c>
      <c r="AG43" s="44">
        <v>89068423.060000002</v>
      </c>
      <c r="AH43" s="15">
        <v>527549.49</v>
      </c>
      <c r="AI43" s="44">
        <v>1685911457.8199999</v>
      </c>
      <c r="AJ43" s="78">
        <v>2859830.32</v>
      </c>
      <c r="AK43" s="15">
        <v>1851274410.1600003</v>
      </c>
      <c r="AL43" s="15">
        <f>+SUM(C43:AK43)</f>
        <v>18820758786.5798</v>
      </c>
    </row>
    <row r="44" spans="1:40" x14ac:dyDescent="0.3">
      <c r="B44" s="10">
        <f>+B24-B41</f>
        <v>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40" ht="15" x14ac:dyDescent="0.3">
      <c r="A45" s="31" t="s">
        <v>89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</row>
    <row r="46" spans="1:40" x14ac:dyDescent="0.3">
      <c r="A46" s="25" t="s">
        <v>108</v>
      </c>
      <c r="B46" s="10">
        <f>+B39-'Estado de Resultados'!B45</f>
        <v>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8" spans="1:40" x14ac:dyDescent="0.3">
      <c r="C48" s="28"/>
      <c r="O48" s="45"/>
    </row>
    <row r="49" spans="1:3" x14ac:dyDescent="0.3">
      <c r="A49" s="53"/>
      <c r="B49" s="53"/>
    </row>
    <row r="59" spans="1:3" ht="15" hidden="1" thickBot="1" x14ac:dyDescent="0.35">
      <c r="C59" s="47"/>
    </row>
    <row r="60" spans="1:3" hidden="1" x14ac:dyDescent="0.3">
      <c r="A60" s="48" t="s">
        <v>97</v>
      </c>
      <c r="B60" s="47"/>
      <c r="C60" s="47"/>
    </row>
    <row r="61" spans="1:3" hidden="1" x14ac:dyDescent="0.3">
      <c r="A61" s="49" t="s">
        <v>112</v>
      </c>
      <c r="B61" s="55"/>
    </row>
    <row r="62" spans="1:3" hidden="1" x14ac:dyDescent="0.3">
      <c r="A62" s="50" t="s">
        <v>113</v>
      </c>
      <c r="B62" s="47"/>
    </row>
    <row r="63" spans="1:3" hidden="1" x14ac:dyDescent="0.3">
      <c r="A63" s="50" t="s">
        <v>110</v>
      </c>
      <c r="B63" s="47"/>
    </row>
    <row r="64" spans="1:3" ht="15" hidden="1" thickBot="1" x14ac:dyDescent="0.35">
      <c r="A64" s="51" t="s">
        <v>111</v>
      </c>
      <c r="B64" s="56"/>
    </row>
    <row r="65" hidden="1" x14ac:dyDescent="0.3"/>
  </sheetData>
  <pageMargins left="0.7" right="0.7" top="0.75" bottom="0.75" header="0.3" footer="0.3"/>
  <pageSetup orientation="portrait" horizontalDpi="300" verticalDpi="300" r:id="rId1"/>
  <ignoredErrors>
    <ignoredError sqref="AJ32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AM51"/>
  <sheetViews>
    <sheetView zoomScale="60" zoomScaleNormal="60" workbookViewId="0">
      <pane xSplit="1" ySplit="12" topLeftCell="C13" activePane="bottomRight" state="frozen"/>
      <selection pane="topRight" activeCell="B1" sqref="B1"/>
      <selection pane="bottomLeft" activeCell="A13" sqref="A13"/>
      <selection pane="bottomRight" activeCell="A45" sqref="A45"/>
    </sheetView>
  </sheetViews>
  <sheetFormatPr baseColWidth="10" defaultRowHeight="14.4" x14ac:dyDescent="0.3"/>
  <cols>
    <col min="1" max="1" width="65.33203125" customWidth="1"/>
    <col min="2" max="2" width="17.77734375" hidden="1" customWidth="1"/>
    <col min="3" max="4" width="20.5546875" customWidth="1"/>
    <col min="5" max="5" width="20.109375" customWidth="1"/>
    <col min="6" max="6" width="20.44140625" customWidth="1"/>
    <col min="7" max="7" width="23.44140625" customWidth="1"/>
    <col min="8" max="8" width="21.109375" customWidth="1"/>
    <col min="9" max="9" width="20.6640625" customWidth="1"/>
    <col min="10" max="10" width="19.33203125" customWidth="1"/>
    <col min="11" max="11" width="19.6640625" customWidth="1"/>
    <col min="12" max="12" width="21" customWidth="1"/>
    <col min="13" max="13" width="21.88671875" style="58" customWidth="1"/>
    <col min="14" max="15" width="20" customWidth="1"/>
    <col min="16" max="16" width="19.88671875" customWidth="1"/>
    <col min="17" max="17" width="20.6640625" customWidth="1"/>
    <col min="18" max="18" width="19.21875" customWidth="1"/>
    <col min="19" max="19" width="18.5546875" customWidth="1"/>
    <col min="20" max="20" width="23" customWidth="1"/>
    <col min="21" max="21" width="18.21875" customWidth="1"/>
    <col min="22" max="22" width="20.88671875" customWidth="1"/>
    <col min="23" max="23" width="22.21875" customWidth="1"/>
    <col min="24" max="24" width="24.6640625" customWidth="1"/>
    <col min="25" max="25" width="20.77734375" customWidth="1"/>
    <col min="26" max="26" width="20.6640625" customWidth="1"/>
    <col min="27" max="28" width="22.21875" customWidth="1"/>
    <col min="29" max="29" width="19.33203125" customWidth="1"/>
    <col min="30" max="30" width="19" customWidth="1"/>
    <col min="31" max="31" width="18.109375" customWidth="1"/>
    <col min="32" max="32" width="20" customWidth="1"/>
    <col min="33" max="33" width="21.5546875" customWidth="1"/>
    <col min="34" max="34" width="19.109375" customWidth="1"/>
    <col min="35" max="35" width="19.5546875" customWidth="1"/>
    <col min="36" max="36" width="19.88671875" customWidth="1"/>
    <col min="37" max="37" width="21" customWidth="1"/>
    <col min="38" max="38" width="23" customWidth="1"/>
    <col min="39" max="39" width="14" customWidth="1"/>
  </cols>
  <sheetData>
    <row r="5" spans="1:38" x14ac:dyDescent="0.3">
      <c r="AL5" s="27"/>
    </row>
    <row r="7" spans="1:38" x14ac:dyDescent="0.3">
      <c r="A7" s="2" t="s">
        <v>87</v>
      </c>
      <c r="B7" s="2"/>
      <c r="G7" s="52"/>
      <c r="T7" s="20"/>
    </row>
    <row r="8" spans="1:38" ht="16.2" x14ac:dyDescent="0.3">
      <c r="A8" s="29" t="s">
        <v>88</v>
      </c>
      <c r="B8" s="29"/>
    </row>
    <row r="9" spans="1:38" x14ac:dyDescent="0.3">
      <c r="A9" s="2" t="s">
        <v>106</v>
      </c>
      <c r="B9" s="2"/>
    </row>
    <row r="10" spans="1:38" x14ac:dyDescent="0.3">
      <c r="A10" s="2" t="s">
        <v>30</v>
      </c>
      <c r="B10" s="2"/>
    </row>
    <row r="11" spans="1:38" x14ac:dyDescent="0.3">
      <c r="A11" s="2"/>
      <c r="B11" s="2"/>
    </row>
    <row r="12" spans="1:38" ht="30" customHeight="1" x14ac:dyDescent="0.3">
      <c r="A12" s="84"/>
      <c r="B12" s="85" t="s">
        <v>107</v>
      </c>
      <c r="C12" s="86" t="s">
        <v>62</v>
      </c>
      <c r="D12" s="86" t="s">
        <v>63</v>
      </c>
      <c r="E12" s="86" t="s">
        <v>64</v>
      </c>
      <c r="F12" s="87" t="s">
        <v>65</v>
      </c>
      <c r="G12" s="87" t="s">
        <v>66</v>
      </c>
      <c r="H12" s="86" t="s">
        <v>67</v>
      </c>
      <c r="I12" s="86" t="s">
        <v>68</v>
      </c>
      <c r="J12" s="86" t="s">
        <v>69</v>
      </c>
      <c r="K12" s="86" t="s">
        <v>70</v>
      </c>
      <c r="L12" s="86" t="s">
        <v>100</v>
      </c>
      <c r="M12" s="86" t="s">
        <v>109</v>
      </c>
      <c r="N12" s="86" t="s">
        <v>101</v>
      </c>
      <c r="O12" s="87" t="s">
        <v>71</v>
      </c>
      <c r="P12" s="87" t="s">
        <v>94</v>
      </c>
      <c r="Q12" s="86" t="s">
        <v>72</v>
      </c>
      <c r="R12" s="86" t="s">
        <v>73</v>
      </c>
      <c r="S12" s="87" t="s">
        <v>90</v>
      </c>
      <c r="T12" s="87" t="s">
        <v>74</v>
      </c>
      <c r="U12" s="86" t="s">
        <v>75</v>
      </c>
      <c r="V12" s="87" t="s">
        <v>76</v>
      </c>
      <c r="W12" s="87" t="s">
        <v>77</v>
      </c>
      <c r="X12" s="88" t="s">
        <v>78</v>
      </c>
      <c r="Y12" s="87" t="s">
        <v>79</v>
      </c>
      <c r="Z12" s="89" t="s">
        <v>80</v>
      </c>
      <c r="AA12" s="90" t="s">
        <v>93</v>
      </c>
      <c r="AB12" s="87" t="s">
        <v>81</v>
      </c>
      <c r="AC12" s="87" t="s">
        <v>82</v>
      </c>
      <c r="AD12" s="86" t="s">
        <v>83</v>
      </c>
      <c r="AE12" s="86" t="s">
        <v>84</v>
      </c>
      <c r="AF12" s="87" t="s">
        <v>85</v>
      </c>
      <c r="AG12" s="87" t="s">
        <v>104</v>
      </c>
      <c r="AH12" s="87" t="s">
        <v>102</v>
      </c>
      <c r="AI12" s="86" t="s">
        <v>103</v>
      </c>
      <c r="AJ12" s="91" t="s">
        <v>98</v>
      </c>
      <c r="AK12" s="91" t="s">
        <v>99</v>
      </c>
      <c r="AL12" s="92" t="s">
        <v>86</v>
      </c>
    </row>
    <row r="13" spans="1:38" x14ac:dyDescent="0.3">
      <c r="A13" s="3" t="s">
        <v>31</v>
      </c>
      <c r="B13" s="5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3">
      <c r="A14" s="4" t="s">
        <v>32</v>
      </c>
      <c r="B14" s="72"/>
      <c r="C14" s="39">
        <v>1125.79</v>
      </c>
      <c r="D14" s="39">
        <v>7730.17</v>
      </c>
      <c r="E14" s="39">
        <v>12905.29</v>
      </c>
      <c r="F14" s="39">
        <v>80287.27</v>
      </c>
      <c r="G14" s="39">
        <v>6548.58</v>
      </c>
      <c r="H14" s="39">
        <v>26960.37</v>
      </c>
      <c r="I14" s="39">
        <v>1482.72</v>
      </c>
      <c r="J14" s="39">
        <v>3668.62</v>
      </c>
      <c r="K14" s="39">
        <v>13353.58</v>
      </c>
      <c r="L14" s="39">
        <v>0</v>
      </c>
      <c r="M14" s="39">
        <v>0</v>
      </c>
      <c r="N14" s="73">
        <v>0</v>
      </c>
      <c r="O14" s="73">
        <v>613.38</v>
      </c>
      <c r="P14" s="73">
        <v>0</v>
      </c>
      <c r="Q14" s="39">
        <v>4696.96</v>
      </c>
      <c r="R14" s="39">
        <v>13115.79</v>
      </c>
      <c r="S14" s="73">
        <v>2684.7</v>
      </c>
      <c r="T14" s="39">
        <v>534386.91</v>
      </c>
      <c r="U14" s="39">
        <v>8777.99</v>
      </c>
      <c r="V14" s="39">
        <v>173214.29</v>
      </c>
      <c r="W14" s="39">
        <v>75386.899999999994</v>
      </c>
      <c r="X14" s="39">
        <v>171014.63</v>
      </c>
      <c r="Y14" s="39">
        <v>39044.699999999997</v>
      </c>
      <c r="Z14" s="39">
        <v>0</v>
      </c>
      <c r="AA14" s="40">
        <v>7492.69</v>
      </c>
      <c r="AB14" s="39">
        <v>149739.54</v>
      </c>
      <c r="AC14" s="73">
        <v>0</v>
      </c>
      <c r="AD14" s="39">
        <v>71873.56</v>
      </c>
      <c r="AE14" s="39">
        <v>0</v>
      </c>
      <c r="AF14" s="39">
        <v>142143.98000000001</v>
      </c>
      <c r="AG14" s="39">
        <v>405615</v>
      </c>
      <c r="AH14" s="39">
        <v>2237.4699999999998</v>
      </c>
      <c r="AI14" s="39">
        <v>141039.43</v>
      </c>
      <c r="AJ14" s="73">
        <v>6539.21</v>
      </c>
      <c r="AK14" s="39">
        <v>0</v>
      </c>
      <c r="AL14" s="39">
        <f t="shared" ref="AL14:AL19" si="0">+SUM(C14:AK14)</f>
        <v>2103679.52</v>
      </c>
    </row>
    <row r="15" spans="1:38" x14ac:dyDescent="0.3">
      <c r="A15" s="4" t="s">
        <v>33</v>
      </c>
      <c r="B15" s="72"/>
      <c r="C15" s="39">
        <v>3907.08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275061.21000000002</v>
      </c>
      <c r="K15" s="39">
        <v>0</v>
      </c>
      <c r="L15" s="39">
        <v>0</v>
      </c>
      <c r="M15" s="39">
        <v>0</v>
      </c>
      <c r="N15" s="73">
        <v>0</v>
      </c>
      <c r="O15" s="73">
        <v>0</v>
      </c>
      <c r="P15" s="73">
        <v>0</v>
      </c>
      <c r="Q15" s="39">
        <v>0</v>
      </c>
      <c r="R15" s="39">
        <v>0</v>
      </c>
      <c r="S15" s="73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73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592949.71</v>
      </c>
      <c r="AJ15" s="73">
        <v>0</v>
      </c>
      <c r="AK15" s="39">
        <v>0</v>
      </c>
      <c r="AL15" s="39">
        <f t="shared" si="0"/>
        <v>871918</v>
      </c>
    </row>
    <row r="16" spans="1:38" x14ac:dyDescent="0.3">
      <c r="A16" s="4" t="s">
        <v>34</v>
      </c>
      <c r="B16" s="72"/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73">
        <v>0</v>
      </c>
      <c r="O16" s="73">
        <v>0</v>
      </c>
      <c r="P16" s="73">
        <v>0</v>
      </c>
      <c r="Q16" s="39">
        <v>0</v>
      </c>
      <c r="R16" s="39">
        <v>0</v>
      </c>
      <c r="S16" s="73">
        <v>0</v>
      </c>
      <c r="T16" s="39">
        <v>5311806.45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73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73">
        <v>0</v>
      </c>
      <c r="AK16" s="39">
        <v>0</v>
      </c>
      <c r="AL16" s="39">
        <f t="shared" si="0"/>
        <v>5311806.45</v>
      </c>
    </row>
    <row r="17" spans="1:39" x14ac:dyDescent="0.3">
      <c r="A17" s="4" t="s">
        <v>35</v>
      </c>
      <c r="B17" s="72"/>
      <c r="C17" s="39">
        <v>12782949.699999999</v>
      </c>
      <c r="D17" s="39">
        <v>0</v>
      </c>
      <c r="E17" s="39">
        <v>7038120.1500000004</v>
      </c>
      <c r="F17" s="39">
        <v>8892086.0399999991</v>
      </c>
      <c r="G17" s="39">
        <v>8283507.75</v>
      </c>
      <c r="H17" s="39">
        <v>28052085.850000001</v>
      </c>
      <c r="I17" s="39">
        <v>2918890.85</v>
      </c>
      <c r="J17" s="39">
        <v>3347216.7899999991</v>
      </c>
      <c r="K17" s="39">
        <v>23258548.239999998</v>
      </c>
      <c r="L17" s="39">
        <v>156886434.90000001</v>
      </c>
      <c r="M17" s="39">
        <v>76470653.370000005</v>
      </c>
      <c r="N17" s="73">
        <v>19773929.039999999</v>
      </c>
      <c r="O17" s="73">
        <v>1751478.11</v>
      </c>
      <c r="P17" s="73">
        <v>4479172.5399999991</v>
      </c>
      <c r="Q17" s="39">
        <v>11372226.293700002</v>
      </c>
      <c r="R17" s="39">
        <v>13843143.527499998</v>
      </c>
      <c r="S17" s="73">
        <v>2033215.3</v>
      </c>
      <c r="T17" s="39">
        <v>91546331.190000013</v>
      </c>
      <c r="U17" s="39">
        <v>2279531.83</v>
      </c>
      <c r="V17" s="39">
        <v>87946468.400000006</v>
      </c>
      <c r="W17" s="39">
        <v>194534794.08000001</v>
      </c>
      <c r="X17" s="39">
        <v>444949660.56999999</v>
      </c>
      <c r="Y17" s="39">
        <v>224388231.84999999</v>
      </c>
      <c r="Z17" s="39">
        <v>9465499.9000000004</v>
      </c>
      <c r="AA17" s="39">
        <v>2873093.58</v>
      </c>
      <c r="AB17" s="39">
        <v>58842366.659999996</v>
      </c>
      <c r="AC17" s="73">
        <v>20314229.759999998</v>
      </c>
      <c r="AD17" s="39">
        <v>10224884.18</v>
      </c>
      <c r="AE17" s="39">
        <v>176900.02</v>
      </c>
      <c r="AF17" s="39">
        <v>72430558.689999998</v>
      </c>
      <c r="AG17" s="39">
        <v>154461548.27000001</v>
      </c>
      <c r="AH17" s="39">
        <v>4274835.1400000006</v>
      </c>
      <c r="AI17" s="39">
        <v>49321830.829999998</v>
      </c>
      <c r="AJ17" s="73">
        <v>4465867.4700000007</v>
      </c>
      <c r="AK17" s="39">
        <v>377798965.96000004</v>
      </c>
      <c r="AL17" s="39">
        <f t="shared" si="0"/>
        <v>2191479256.8312001</v>
      </c>
    </row>
    <row r="18" spans="1:39" x14ac:dyDescent="0.3">
      <c r="A18" s="4" t="s">
        <v>36</v>
      </c>
      <c r="B18" s="72"/>
      <c r="C18" s="39">
        <v>4975613</v>
      </c>
      <c r="D18" s="39">
        <v>11372354.74</v>
      </c>
      <c r="E18" s="43">
        <v>823335.27</v>
      </c>
      <c r="F18" s="39">
        <v>9538115.1500000004</v>
      </c>
      <c r="G18" s="39">
        <v>1047687.33</v>
      </c>
      <c r="H18" s="39">
        <v>197524.15</v>
      </c>
      <c r="I18" s="39">
        <v>188974.02</v>
      </c>
      <c r="J18" s="39">
        <v>771239.28999999992</v>
      </c>
      <c r="K18" s="39">
        <v>1766570.38</v>
      </c>
      <c r="L18" s="39">
        <v>317879.10000000003</v>
      </c>
      <c r="M18" s="39">
        <v>107593.89</v>
      </c>
      <c r="N18" s="73">
        <v>81968.740000000005</v>
      </c>
      <c r="O18" s="73">
        <v>364996.33</v>
      </c>
      <c r="P18" s="73">
        <v>1143191.68</v>
      </c>
      <c r="Q18" s="39">
        <v>2154848.9288999997</v>
      </c>
      <c r="R18" s="39">
        <v>1832393.96</v>
      </c>
      <c r="S18" s="73">
        <v>316689.67</v>
      </c>
      <c r="T18" s="39">
        <v>28191632.640000001</v>
      </c>
      <c r="U18" s="39">
        <v>233227.71</v>
      </c>
      <c r="V18" s="39">
        <v>13568355.43</v>
      </c>
      <c r="W18" s="39">
        <v>11886783.67</v>
      </c>
      <c r="X18" s="39">
        <v>0</v>
      </c>
      <c r="Y18" s="39">
        <v>377253.01</v>
      </c>
      <c r="Z18" s="39">
        <v>1140153.6399999999</v>
      </c>
      <c r="AA18" s="43">
        <v>2222411.98</v>
      </c>
      <c r="AB18" s="39">
        <v>10108854.02</v>
      </c>
      <c r="AC18" s="73">
        <v>22337.22</v>
      </c>
      <c r="AD18" s="39">
        <v>1460510.13</v>
      </c>
      <c r="AE18" s="39">
        <v>615.80999999999995</v>
      </c>
      <c r="AF18" s="39">
        <v>15204779.380000001</v>
      </c>
      <c r="AG18" s="39">
        <v>14875844.289999999</v>
      </c>
      <c r="AH18" s="39">
        <v>403196.44</v>
      </c>
      <c r="AI18" s="39">
        <v>8015813.5099999998</v>
      </c>
      <c r="AJ18" s="73">
        <v>383246.06</v>
      </c>
      <c r="AK18" s="39">
        <v>2068330.24</v>
      </c>
      <c r="AL18" s="39">
        <f t="shared" si="0"/>
        <v>147164320.8089</v>
      </c>
    </row>
    <row r="19" spans="1:39" x14ac:dyDescent="0.3">
      <c r="A19" s="4" t="s">
        <v>37</v>
      </c>
      <c r="B19" s="72"/>
      <c r="C19" s="39">
        <v>249287.58</v>
      </c>
      <c r="D19" s="39">
        <v>928906.54</v>
      </c>
      <c r="E19" s="39">
        <v>115482.19</v>
      </c>
      <c r="F19" s="39">
        <v>2721809.28</v>
      </c>
      <c r="G19" s="39">
        <v>0</v>
      </c>
      <c r="H19" s="39">
        <v>4674376.4400000004</v>
      </c>
      <c r="I19" s="39">
        <v>0</v>
      </c>
      <c r="J19" s="39">
        <v>0</v>
      </c>
      <c r="K19" s="39">
        <v>43.68</v>
      </c>
      <c r="L19" s="39">
        <v>0</v>
      </c>
      <c r="M19" s="39">
        <v>0</v>
      </c>
      <c r="N19" s="73">
        <v>146069.67000000001</v>
      </c>
      <c r="O19" s="73">
        <v>567921.34</v>
      </c>
      <c r="P19" s="73">
        <v>0</v>
      </c>
      <c r="Q19" s="39">
        <v>0</v>
      </c>
      <c r="R19" s="39">
        <v>3570163.32</v>
      </c>
      <c r="S19" s="73">
        <v>2670136.2000000002</v>
      </c>
      <c r="T19" s="39">
        <v>5334188.79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671616.19</v>
      </c>
      <c r="AA19" s="39">
        <v>0</v>
      </c>
      <c r="AB19" s="39">
        <v>0</v>
      </c>
      <c r="AC19" s="73">
        <v>0</v>
      </c>
      <c r="AD19" s="39">
        <v>0</v>
      </c>
      <c r="AE19" s="39">
        <v>4235551.21</v>
      </c>
      <c r="AF19" s="39">
        <v>12722.35</v>
      </c>
      <c r="AG19" s="39">
        <v>0</v>
      </c>
      <c r="AH19" s="39">
        <v>2598.87</v>
      </c>
      <c r="AI19" s="39">
        <v>0</v>
      </c>
      <c r="AJ19" s="73">
        <v>0</v>
      </c>
      <c r="AK19" s="39">
        <v>0</v>
      </c>
      <c r="AL19" s="39">
        <f t="shared" si="0"/>
        <v>25900873.650000006</v>
      </c>
    </row>
    <row r="20" spans="1:39" x14ac:dyDescent="0.3">
      <c r="A20" s="5" t="s">
        <v>38</v>
      </c>
      <c r="B20" s="19">
        <f>SUM(B14:B19)</f>
        <v>0</v>
      </c>
      <c r="C20" s="19">
        <f>SUM(C14:C19)</f>
        <v>18012883.149999999</v>
      </c>
      <c r="D20" s="19">
        <f t="shared" ref="D20:AK20" si="1">SUM(D14:D19)</f>
        <v>12308991.449999999</v>
      </c>
      <c r="E20" s="19">
        <f t="shared" si="1"/>
        <v>7989842.9000000013</v>
      </c>
      <c r="F20" s="19">
        <f t="shared" si="1"/>
        <v>21232297.740000002</v>
      </c>
      <c r="G20" s="19">
        <f t="shared" si="1"/>
        <v>9337743.6600000001</v>
      </c>
      <c r="H20" s="19">
        <f t="shared" si="1"/>
        <v>32950946.810000002</v>
      </c>
      <c r="I20" s="19">
        <f t="shared" si="1"/>
        <v>3109347.5900000003</v>
      </c>
      <c r="J20" s="19">
        <f t="shared" si="1"/>
        <v>4397185.9099999992</v>
      </c>
      <c r="K20" s="19">
        <f t="shared" si="1"/>
        <v>25038515.879999995</v>
      </c>
      <c r="L20" s="19">
        <f t="shared" si="1"/>
        <v>157204314</v>
      </c>
      <c r="M20" s="19">
        <f t="shared" si="1"/>
        <v>76578247.260000005</v>
      </c>
      <c r="N20" s="19">
        <f t="shared" si="1"/>
        <v>20001967.449999999</v>
      </c>
      <c r="O20" s="19">
        <f t="shared" si="1"/>
        <v>2685009.1599999997</v>
      </c>
      <c r="P20" s="19">
        <f t="shared" si="1"/>
        <v>5622364.2199999988</v>
      </c>
      <c r="Q20" s="19">
        <f t="shared" si="1"/>
        <v>13531772.182600003</v>
      </c>
      <c r="R20" s="19">
        <f t="shared" si="1"/>
        <v>19258816.597499996</v>
      </c>
      <c r="S20" s="19">
        <f t="shared" si="1"/>
        <v>5022725.87</v>
      </c>
      <c r="T20" s="19">
        <f t="shared" si="1"/>
        <v>130918345.98000002</v>
      </c>
      <c r="U20" s="19">
        <f t="shared" si="1"/>
        <v>2521537.5300000003</v>
      </c>
      <c r="V20" s="19">
        <f t="shared" si="1"/>
        <v>101688038.12</v>
      </c>
      <c r="W20" s="19">
        <f t="shared" si="1"/>
        <v>206496964.65000001</v>
      </c>
      <c r="X20" s="19">
        <f t="shared" si="1"/>
        <v>445120675.19999999</v>
      </c>
      <c r="Y20" s="19">
        <f t="shared" si="1"/>
        <v>224804529.55999997</v>
      </c>
      <c r="Z20" s="19">
        <f t="shared" si="1"/>
        <v>11277269.73</v>
      </c>
      <c r="AA20" s="19">
        <f t="shared" si="1"/>
        <v>5102998.25</v>
      </c>
      <c r="AB20" s="19">
        <f t="shared" si="1"/>
        <v>69100960.219999999</v>
      </c>
      <c r="AC20" s="19">
        <f t="shared" si="1"/>
        <v>20336566.979999997</v>
      </c>
      <c r="AD20" s="19">
        <f t="shared" si="1"/>
        <v>11757267.870000001</v>
      </c>
      <c r="AE20" s="19">
        <f t="shared" si="1"/>
        <v>4413067.04</v>
      </c>
      <c r="AF20" s="19">
        <f t="shared" si="1"/>
        <v>87790204.399999991</v>
      </c>
      <c r="AG20" s="19">
        <f t="shared" si="1"/>
        <v>169743007.56</v>
      </c>
      <c r="AH20" s="19">
        <f t="shared" si="1"/>
        <v>4682867.9200000009</v>
      </c>
      <c r="AI20" s="19">
        <f t="shared" si="1"/>
        <v>58071633.479999997</v>
      </c>
      <c r="AJ20" s="19">
        <f t="shared" si="1"/>
        <v>4855652.74</v>
      </c>
      <c r="AK20" s="19">
        <f t="shared" si="1"/>
        <v>379867296.20000005</v>
      </c>
      <c r="AL20" s="19">
        <f t="shared" ref="AL20" si="2">SUM(AL14:AL19)</f>
        <v>2372831855.2600999</v>
      </c>
    </row>
    <row r="21" spans="1:39" x14ac:dyDescent="0.3">
      <c r="A21" s="6" t="s">
        <v>39</v>
      </c>
      <c r="B21" s="74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75"/>
      <c r="O21" s="75"/>
      <c r="P21" s="75"/>
      <c r="Q21" s="39"/>
      <c r="R21" s="39"/>
      <c r="S21" s="75"/>
      <c r="T21" s="39"/>
      <c r="U21" s="39"/>
      <c r="V21" s="39"/>
      <c r="W21" s="39"/>
      <c r="X21" s="39"/>
      <c r="Y21" s="39"/>
      <c r="Z21" s="39"/>
      <c r="AA21" s="39"/>
      <c r="AB21" s="39"/>
      <c r="AC21" s="75"/>
      <c r="AD21" s="39"/>
      <c r="AE21" s="39"/>
      <c r="AF21" s="39"/>
      <c r="AG21" s="39"/>
      <c r="AH21" s="39"/>
      <c r="AI21" s="39"/>
      <c r="AJ21" s="75"/>
      <c r="AK21" s="39"/>
      <c r="AL21" s="39"/>
    </row>
    <row r="22" spans="1:39" x14ac:dyDescent="0.3">
      <c r="A22" s="4" t="s">
        <v>11</v>
      </c>
      <c r="B22" s="72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43">
        <v>0</v>
      </c>
      <c r="K22" s="39">
        <v>0</v>
      </c>
      <c r="L22" s="39">
        <v>0</v>
      </c>
      <c r="M22" s="39">
        <v>0</v>
      </c>
      <c r="N22" s="73">
        <v>0</v>
      </c>
      <c r="O22" s="73">
        <v>0</v>
      </c>
      <c r="P22" s="73">
        <v>0</v>
      </c>
      <c r="Q22" s="39">
        <v>0</v>
      </c>
      <c r="R22" s="39">
        <v>0</v>
      </c>
      <c r="S22" s="73">
        <v>0</v>
      </c>
      <c r="T22" s="39">
        <v>0</v>
      </c>
      <c r="U22" s="43">
        <v>0</v>
      </c>
      <c r="V22" s="39">
        <v>0</v>
      </c>
      <c r="W22" s="43">
        <v>0</v>
      </c>
      <c r="X22" s="39">
        <v>0</v>
      </c>
      <c r="Y22" s="39">
        <v>0</v>
      </c>
      <c r="Z22" s="43">
        <v>0</v>
      </c>
      <c r="AA22" s="39">
        <v>0</v>
      </c>
      <c r="AB22" s="39">
        <v>0</v>
      </c>
      <c r="AC22" s="73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73">
        <v>0</v>
      </c>
      <c r="AK22" s="39">
        <v>0</v>
      </c>
      <c r="AL22" s="39">
        <f t="shared" ref="AL22:AL27" si="3">+SUM(C22:AK22)</f>
        <v>0</v>
      </c>
    </row>
    <row r="23" spans="1:39" x14ac:dyDescent="0.3">
      <c r="A23" s="4" t="s">
        <v>40</v>
      </c>
      <c r="B23" s="72"/>
      <c r="C23" s="39">
        <v>2497632.0299999998</v>
      </c>
      <c r="D23" s="39">
        <v>1030264.31</v>
      </c>
      <c r="E23" s="39">
        <v>1606677.68</v>
      </c>
      <c r="F23" s="39">
        <v>14333531.83</v>
      </c>
      <c r="G23" s="39">
        <v>2129373.1800000002</v>
      </c>
      <c r="H23" s="39">
        <v>2433118.5299999998</v>
      </c>
      <c r="I23" s="39">
        <v>189554.94</v>
      </c>
      <c r="J23" s="39">
        <v>1408027.06</v>
      </c>
      <c r="K23" s="39">
        <v>4371037.91</v>
      </c>
      <c r="L23" s="39">
        <v>6105689.0800000001</v>
      </c>
      <c r="M23" s="39">
        <v>1006411</v>
      </c>
      <c r="N23" s="73">
        <v>0</v>
      </c>
      <c r="O23" s="73">
        <v>330787.02</v>
      </c>
      <c r="P23" s="73">
        <v>2078796.67</v>
      </c>
      <c r="Q23" s="39">
        <v>3579583.42</v>
      </c>
      <c r="R23" s="39">
        <v>1818630.46</v>
      </c>
      <c r="S23" s="73">
        <v>345598</v>
      </c>
      <c r="T23" s="39">
        <v>26226004.969999999</v>
      </c>
      <c r="U23" s="39">
        <v>310846.46999999997</v>
      </c>
      <c r="V23" s="39">
        <v>18112432.370000001</v>
      </c>
      <c r="W23" s="43">
        <v>31385216.899999999</v>
      </c>
      <c r="X23" s="39">
        <v>77756227.689999998</v>
      </c>
      <c r="Y23" s="39">
        <v>41181179.579999998</v>
      </c>
      <c r="Z23" s="39">
        <v>2368530.4900000002</v>
      </c>
      <c r="AA23" s="39">
        <v>787852.53</v>
      </c>
      <c r="AB23" s="39">
        <v>8849082.9299999997</v>
      </c>
      <c r="AC23" s="73">
        <v>1792414.69</v>
      </c>
      <c r="AD23" s="39">
        <v>1240614.1599999999</v>
      </c>
      <c r="AE23" s="39">
        <v>253363.18</v>
      </c>
      <c r="AF23" s="39">
        <v>20967452.559999999</v>
      </c>
      <c r="AG23" s="39">
        <v>25407807.190000001</v>
      </c>
      <c r="AH23" s="39">
        <v>885654.63</v>
      </c>
      <c r="AI23" s="39">
        <v>11741913.23</v>
      </c>
      <c r="AJ23" s="73">
        <v>521627.15</v>
      </c>
      <c r="AK23" s="39">
        <v>37503495.079999998</v>
      </c>
      <c r="AL23" s="39">
        <f t="shared" si="3"/>
        <v>352556428.92000002</v>
      </c>
    </row>
    <row r="24" spans="1:39" x14ac:dyDescent="0.3">
      <c r="A24" s="4" t="s">
        <v>41</v>
      </c>
      <c r="B24" s="72"/>
      <c r="C24" s="39">
        <v>0</v>
      </c>
      <c r="D24" s="39">
        <v>0</v>
      </c>
      <c r="E24" s="39">
        <v>0</v>
      </c>
      <c r="F24" s="43">
        <v>0</v>
      </c>
      <c r="G24" s="39">
        <v>0</v>
      </c>
      <c r="H24" s="39">
        <v>0</v>
      </c>
      <c r="I24" s="39">
        <v>0</v>
      </c>
      <c r="J24" s="43">
        <v>0</v>
      </c>
      <c r="K24" s="39">
        <v>0</v>
      </c>
      <c r="L24" s="39">
        <v>0</v>
      </c>
      <c r="M24" s="39">
        <v>0</v>
      </c>
      <c r="N24" s="73">
        <v>0</v>
      </c>
      <c r="O24" s="73">
        <v>0</v>
      </c>
      <c r="P24" s="73">
        <v>0</v>
      </c>
      <c r="Q24" s="39">
        <v>0</v>
      </c>
      <c r="R24" s="39">
        <v>0</v>
      </c>
      <c r="S24" s="73">
        <v>0</v>
      </c>
      <c r="T24" s="39">
        <v>0</v>
      </c>
      <c r="U24" s="39">
        <v>0</v>
      </c>
      <c r="V24" s="39">
        <v>0</v>
      </c>
      <c r="W24" s="43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73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73">
        <v>0</v>
      </c>
      <c r="AK24" s="39">
        <v>0</v>
      </c>
      <c r="AL24" s="39">
        <f t="shared" si="3"/>
        <v>0</v>
      </c>
    </row>
    <row r="25" spans="1:39" x14ac:dyDescent="0.3">
      <c r="A25" s="4" t="s">
        <v>42</v>
      </c>
      <c r="B25" s="72"/>
      <c r="C25" s="39">
        <v>0</v>
      </c>
      <c r="D25" s="39">
        <v>149138.9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73">
        <v>0</v>
      </c>
      <c r="O25" s="73">
        <v>0</v>
      </c>
      <c r="P25" s="73">
        <v>0</v>
      </c>
      <c r="Q25" s="39">
        <v>313537.88</v>
      </c>
      <c r="R25" s="39">
        <v>0</v>
      </c>
      <c r="S25" s="73">
        <v>0</v>
      </c>
      <c r="T25" s="39">
        <v>0</v>
      </c>
      <c r="U25" s="39">
        <v>0</v>
      </c>
      <c r="V25" s="39">
        <v>0</v>
      </c>
      <c r="W25" s="43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73">
        <v>0</v>
      </c>
      <c r="AD25" s="39">
        <v>0</v>
      </c>
      <c r="AE25" s="39">
        <v>0</v>
      </c>
      <c r="AF25" s="39">
        <v>3523097.26</v>
      </c>
      <c r="AG25" s="39">
        <v>1738077.83</v>
      </c>
      <c r="AH25" s="39">
        <v>0</v>
      </c>
      <c r="AI25" s="39">
        <v>0</v>
      </c>
      <c r="AJ25" s="73">
        <v>0</v>
      </c>
      <c r="AK25" s="39">
        <v>0</v>
      </c>
      <c r="AL25" s="39">
        <f t="shared" si="3"/>
        <v>5723851.8700000001</v>
      </c>
    </row>
    <row r="26" spans="1:39" x14ac:dyDescent="0.3">
      <c r="A26" s="4" t="s">
        <v>36</v>
      </c>
      <c r="B26" s="72"/>
      <c r="C26" s="39">
        <v>2473890.52</v>
      </c>
      <c r="D26" s="39">
        <v>674052.35</v>
      </c>
      <c r="E26" s="39">
        <v>1570667.64</v>
      </c>
      <c r="F26" s="39">
        <v>2135945.98</v>
      </c>
      <c r="G26" s="39">
        <v>919587.47</v>
      </c>
      <c r="H26" s="39">
        <v>35894.53</v>
      </c>
      <c r="I26" s="39">
        <v>120224.5</v>
      </c>
      <c r="J26" s="39">
        <v>1735696.9900000002</v>
      </c>
      <c r="K26" s="39">
        <v>1606308.97</v>
      </c>
      <c r="L26" s="39">
        <v>2897687</v>
      </c>
      <c r="M26" s="39">
        <v>684377.64</v>
      </c>
      <c r="N26" s="73">
        <v>31075.41</v>
      </c>
      <c r="O26" s="73">
        <v>127720.94</v>
      </c>
      <c r="P26" s="73">
        <v>343.46</v>
      </c>
      <c r="Q26" s="39">
        <v>1934799.9901000001</v>
      </c>
      <c r="R26" s="43">
        <v>1656409.73</v>
      </c>
      <c r="S26" s="73">
        <v>0</v>
      </c>
      <c r="T26" s="39">
        <v>17632426.550000001</v>
      </c>
      <c r="U26" s="39">
        <v>203855.85</v>
      </c>
      <c r="V26" s="39">
        <v>8951818.0899999999</v>
      </c>
      <c r="W26" s="43">
        <v>13399759.74</v>
      </c>
      <c r="X26" s="39">
        <v>27243586.190000001</v>
      </c>
      <c r="Y26" s="39">
        <v>15612513.52</v>
      </c>
      <c r="Z26" s="39">
        <v>1067867.69</v>
      </c>
      <c r="AA26" s="43">
        <v>1963588.34</v>
      </c>
      <c r="AB26" s="39">
        <v>6281900.5800000001</v>
      </c>
      <c r="AC26" s="73">
        <v>214627.02</v>
      </c>
      <c r="AD26" s="39">
        <v>834910.21</v>
      </c>
      <c r="AE26" s="39">
        <v>28879.8</v>
      </c>
      <c r="AF26" s="39">
        <v>12356835.6</v>
      </c>
      <c r="AG26" s="39">
        <v>1427302.41</v>
      </c>
      <c r="AH26" s="39">
        <v>332195.98</v>
      </c>
      <c r="AI26" s="39">
        <v>5997753.8399999999</v>
      </c>
      <c r="AJ26" s="73">
        <v>0</v>
      </c>
      <c r="AK26" s="43">
        <v>26906253.599999994</v>
      </c>
      <c r="AL26" s="39">
        <f t="shared" si="3"/>
        <v>159060758.13009998</v>
      </c>
    </row>
    <row r="27" spans="1:39" x14ac:dyDescent="0.3">
      <c r="A27" s="4" t="s">
        <v>43</v>
      </c>
      <c r="B27" s="72"/>
      <c r="C27" s="39">
        <v>525459.93000000005</v>
      </c>
      <c r="D27" s="39">
        <v>42580.22</v>
      </c>
      <c r="E27" s="39">
        <v>0</v>
      </c>
      <c r="F27" s="39">
        <v>254739.17</v>
      </c>
      <c r="G27" s="39">
        <v>129201.8</v>
      </c>
      <c r="H27" s="39">
        <v>186567.73</v>
      </c>
      <c r="I27" s="39">
        <v>0</v>
      </c>
      <c r="J27" s="43">
        <v>226116.95</v>
      </c>
      <c r="K27" s="39">
        <v>68258.23</v>
      </c>
      <c r="L27" s="39">
        <v>200337.34</v>
      </c>
      <c r="M27" s="39">
        <v>0</v>
      </c>
      <c r="N27" s="73">
        <v>9905.17</v>
      </c>
      <c r="O27" s="73">
        <v>0</v>
      </c>
      <c r="P27" s="73">
        <v>0</v>
      </c>
      <c r="Q27" s="39">
        <v>80350.880000000005</v>
      </c>
      <c r="R27" s="39">
        <v>2296300.59</v>
      </c>
      <c r="S27" s="73">
        <v>5544.83</v>
      </c>
      <c r="T27" s="39">
        <v>2248317.9</v>
      </c>
      <c r="U27" s="39">
        <v>0</v>
      </c>
      <c r="V27" s="39">
        <v>696177.98</v>
      </c>
      <c r="W27" s="39">
        <v>0</v>
      </c>
      <c r="X27" s="39">
        <v>265122.46000000002</v>
      </c>
      <c r="Y27" s="39">
        <v>0</v>
      </c>
      <c r="Z27" s="39">
        <v>311829.96000000002</v>
      </c>
      <c r="AA27" s="39">
        <v>0</v>
      </c>
      <c r="AB27" s="39">
        <v>966514.82</v>
      </c>
      <c r="AC27" s="73">
        <v>0</v>
      </c>
      <c r="AD27" s="39">
        <v>0</v>
      </c>
      <c r="AE27" s="39">
        <v>2112.54</v>
      </c>
      <c r="AF27" s="39">
        <v>1368614.56</v>
      </c>
      <c r="AG27" s="39">
        <v>4007124.54</v>
      </c>
      <c r="AH27" s="39">
        <v>0</v>
      </c>
      <c r="AI27" s="39">
        <v>155265.85</v>
      </c>
      <c r="AJ27" s="73">
        <v>0</v>
      </c>
      <c r="AK27" s="39">
        <v>0</v>
      </c>
      <c r="AL27" s="39">
        <f t="shared" si="3"/>
        <v>14046443.450000001</v>
      </c>
      <c r="AM27" s="34"/>
    </row>
    <row r="28" spans="1:39" x14ac:dyDescent="0.3">
      <c r="A28" s="5" t="s">
        <v>44</v>
      </c>
      <c r="B28" s="19">
        <f>SUM(B22:B27)</f>
        <v>0</v>
      </c>
      <c r="C28" s="19">
        <f>SUM(C22:C27)</f>
        <v>5496982.4799999995</v>
      </c>
      <c r="D28" s="19">
        <f t="shared" ref="D28:AK28" si="4">SUM(D22:D27)</f>
        <v>1896035.78</v>
      </c>
      <c r="E28" s="19">
        <f t="shared" si="4"/>
        <v>3177345.32</v>
      </c>
      <c r="F28" s="19">
        <f t="shared" si="4"/>
        <v>16724216.98</v>
      </c>
      <c r="G28" s="19">
        <f t="shared" si="4"/>
        <v>3178162.45</v>
      </c>
      <c r="H28" s="19">
        <f t="shared" si="4"/>
        <v>2655580.7899999996</v>
      </c>
      <c r="I28" s="19">
        <f t="shared" si="4"/>
        <v>309779.44</v>
      </c>
      <c r="J28" s="19">
        <f t="shared" si="4"/>
        <v>3369841.0000000005</v>
      </c>
      <c r="K28" s="19">
        <f t="shared" si="4"/>
        <v>6045605.1100000003</v>
      </c>
      <c r="L28" s="19">
        <f t="shared" si="4"/>
        <v>9203713.4199999999</v>
      </c>
      <c r="M28" s="19">
        <f t="shared" si="4"/>
        <v>1690788.6400000001</v>
      </c>
      <c r="N28" s="19">
        <f t="shared" si="4"/>
        <v>40980.58</v>
      </c>
      <c r="O28" s="19">
        <f t="shared" si="4"/>
        <v>458507.96</v>
      </c>
      <c r="P28" s="19">
        <f t="shared" si="4"/>
        <v>2079140.13</v>
      </c>
      <c r="Q28" s="19">
        <f t="shared" si="4"/>
        <v>5908272.1700999998</v>
      </c>
      <c r="R28" s="19">
        <f t="shared" si="4"/>
        <v>5771340.7799999993</v>
      </c>
      <c r="S28" s="19">
        <f t="shared" si="4"/>
        <v>351142.83</v>
      </c>
      <c r="T28" s="19">
        <f t="shared" si="4"/>
        <v>46106749.419999994</v>
      </c>
      <c r="U28" s="19">
        <f t="shared" si="4"/>
        <v>514702.31999999995</v>
      </c>
      <c r="V28" s="19">
        <f t="shared" si="4"/>
        <v>27760428.440000001</v>
      </c>
      <c r="W28" s="19">
        <f t="shared" si="4"/>
        <v>44784976.640000001</v>
      </c>
      <c r="X28" s="19">
        <f t="shared" si="4"/>
        <v>105264936.33999999</v>
      </c>
      <c r="Y28" s="19">
        <f t="shared" si="4"/>
        <v>56793693.099999994</v>
      </c>
      <c r="Z28" s="19">
        <f t="shared" si="4"/>
        <v>3748228.14</v>
      </c>
      <c r="AA28" s="19">
        <f t="shared" si="4"/>
        <v>2751440.87</v>
      </c>
      <c r="AB28" s="19">
        <f t="shared" si="4"/>
        <v>16097498.33</v>
      </c>
      <c r="AC28" s="19">
        <f t="shared" si="4"/>
        <v>2007041.71</v>
      </c>
      <c r="AD28" s="19">
        <f t="shared" si="4"/>
        <v>2075524.3699999999</v>
      </c>
      <c r="AE28" s="19">
        <f t="shared" si="4"/>
        <v>284355.51999999996</v>
      </c>
      <c r="AF28" s="19">
        <f t="shared" si="4"/>
        <v>38215999.980000004</v>
      </c>
      <c r="AG28" s="19">
        <f t="shared" si="4"/>
        <v>32580311.970000003</v>
      </c>
      <c r="AH28" s="19">
        <f t="shared" si="4"/>
        <v>1217850.6099999999</v>
      </c>
      <c r="AI28" s="19">
        <f t="shared" si="4"/>
        <v>17894932.920000002</v>
      </c>
      <c r="AJ28" s="19">
        <f t="shared" si="4"/>
        <v>521627.15</v>
      </c>
      <c r="AK28" s="19">
        <f t="shared" si="4"/>
        <v>64409748.679999992</v>
      </c>
      <c r="AL28" s="19">
        <f>SUM(AL22:AL27)</f>
        <v>531387482.37009996</v>
      </c>
    </row>
    <row r="29" spans="1:39" x14ac:dyDescent="0.3">
      <c r="A29" s="5" t="s">
        <v>45</v>
      </c>
      <c r="B29" s="19">
        <f>+B20-B28</f>
        <v>0</v>
      </c>
      <c r="C29" s="19">
        <f>+C20-C28</f>
        <v>12515900.669999998</v>
      </c>
      <c r="D29" s="19">
        <f t="shared" ref="D29:AK29" si="5">+D20-D28</f>
        <v>10412955.67</v>
      </c>
      <c r="E29" s="19">
        <f t="shared" si="5"/>
        <v>4812497.5800000019</v>
      </c>
      <c r="F29" s="19">
        <f t="shared" si="5"/>
        <v>4508080.7600000016</v>
      </c>
      <c r="G29" s="19">
        <f t="shared" si="5"/>
        <v>6159581.21</v>
      </c>
      <c r="H29" s="19">
        <f t="shared" si="5"/>
        <v>30295366.020000003</v>
      </c>
      <c r="I29" s="19">
        <f t="shared" si="5"/>
        <v>2799568.1500000004</v>
      </c>
      <c r="J29" s="19">
        <f t="shared" si="5"/>
        <v>1027344.9099999988</v>
      </c>
      <c r="K29" s="19">
        <f t="shared" si="5"/>
        <v>18992910.769999996</v>
      </c>
      <c r="L29" s="19">
        <f t="shared" si="5"/>
        <v>148000600.58000001</v>
      </c>
      <c r="M29" s="19">
        <f t="shared" si="5"/>
        <v>74887458.620000005</v>
      </c>
      <c r="N29" s="19">
        <f t="shared" si="5"/>
        <v>19960986.870000001</v>
      </c>
      <c r="O29" s="19">
        <f t="shared" si="5"/>
        <v>2226501.1999999997</v>
      </c>
      <c r="P29" s="19">
        <f t="shared" si="5"/>
        <v>3543224.0899999989</v>
      </c>
      <c r="Q29" s="19">
        <f t="shared" si="5"/>
        <v>7623500.012500003</v>
      </c>
      <c r="R29" s="19">
        <f t="shared" si="5"/>
        <v>13487475.817499997</v>
      </c>
      <c r="S29" s="19">
        <f t="shared" si="5"/>
        <v>4671583.04</v>
      </c>
      <c r="T29" s="19">
        <f t="shared" si="5"/>
        <v>84811596.560000032</v>
      </c>
      <c r="U29" s="19">
        <f t="shared" si="5"/>
        <v>2006835.2100000004</v>
      </c>
      <c r="V29" s="19">
        <f t="shared" si="5"/>
        <v>73927609.680000007</v>
      </c>
      <c r="W29" s="19">
        <f t="shared" si="5"/>
        <v>161711988.00999999</v>
      </c>
      <c r="X29" s="19">
        <f t="shared" si="5"/>
        <v>339855738.86000001</v>
      </c>
      <c r="Y29" s="19">
        <f t="shared" si="5"/>
        <v>168010836.45999998</v>
      </c>
      <c r="Z29" s="19">
        <f t="shared" si="5"/>
        <v>7529041.5899999999</v>
      </c>
      <c r="AA29" s="19">
        <f t="shared" si="5"/>
        <v>2351557.38</v>
      </c>
      <c r="AB29" s="19">
        <f t="shared" si="5"/>
        <v>53003461.890000001</v>
      </c>
      <c r="AC29" s="19">
        <f t="shared" si="5"/>
        <v>18329525.269999996</v>
      </c>
      <c r="AD29" s="19">
        <f t="shared" si="5"/>
        <v>9681743.5000000019</v>
      </c>
      <c r="AE29" s="19">
        <f t="shared" si="5"/>
        <v>4128711.52</v>
      </c>
      <c r="AF29" s="19">
        <f t="shared" si="5"/>
        <v>49574204.419999987</v>
      </c>
      <c r="AG29" s="19">
        <f t="shared" si="5"/>
        <v>137162695.59</v>
      </c>
      <c r="AH29" s="19">
        <f t="shared" si="5"/>
        <v>3465017.310000001</v>
      </c>
      <c r="AI29" s="19">
        <f t="shared" si="5"/>
        <v>40176700.559999995</v>
      </c>
      <c r="AJ29" s="19">
        <f t="shared" si="5"/>
        <v>4334025.59</v>
      </c>
      <c r="AK29" s="19">
        <f t="shared" si="5"/>
        <v>315457547.52000004</v>
      </c>
      <c r="AL29" s="19">
        <f>+AL20-AL28</f>
        <v>1841444372.8899999</v>
      </c>
    </row>
    <row r="30" spans="1:39" x14ac:dyDescent="0.3">
      <c r="A30" s="4" t="s">
        <v>46</v>
      </c>
      <c r="B30" s="72"/>
      <c r="C30" s="39">
        <v>1546800.67</v>
      </c>
      <c r="D30" s="39">
        <v>320542.31</v>
      </c>
      <c r="E30" s="39">
        <v>69539.64</v>
      </c>
      <c r="F30" s="43">
        <v>-633321.74</v>
      </c>
      <c r="G30" s="39">
        <v>5328220.1600000001</v>
      </c>
      <c r="H30" s="39">
        <v>3724433.44</v>
      </c>
      <c r="I30" s="39">
        <v>221995.71</v>
      </c>
      <c r="J30" s="39">
        <v>596368.28999999992</v>
      </c>
      <c r="K30" s="39">
        <v>1715769.73</v>
      </c>
      <c r="L30" s="39">
        <v>5779226.0800000001</v>
      </c>
      <c r="M30" s="39">
        <v>263054.12</v>
      </c>
      <c r="N30" s="73">
        <v>8464550.0800000001</v>
      </c>
      <c r="O30" s="73">
        <v>6402.14</v>
      </c>
      <c r="P30" s="73">
        <v>1982235.3599999999</v>
      </c>
      <c r="Q30" s="39">
        <v>1646481.4509000001</v>
      </c>
      <c r="R30" s="39">
        <v>2303153.7399999998</v>
      </c>
      <c r="S30" s="39">
        <v>-56593.82</v>
      </c>
      <c r="T30" s="39">
        <v>17144152.960000001</v>
      </c>
      <c r="U30" s="43">
        <v>227250.95</v>
      </c>
      <c r="V30" s="39">
        <v>2397682.09</v>
      </c>
      <c r="W30" s="39">
        <v>154490763.69</v>
      </c>
      <c r="X30" s="39">
        <v>212635587.56</v>
      </c>
      <c r="Y30" s="39">
        <v>57691430.259999998</v>
      </c>
      <c r="Z30" s="43">
        <v>826287.39</v>
      </c>
      <c r="AA30" s="39">
        <v>15229069.190000001</v>
      </c>
      <c r="AB30" s="39">
        <v>6857336.8700000001</v>
      </c>
      <c r="AC30" s="73">
        <v>1129971.6800000002</v>
      </c>
      <c r="AD30" s="39">
        <v>1181902.48</v>
      </c>
      <c r="AE30" s="39">
        <v>0</v>
      </c>
      <c r="AF30" s="39">
        <v>1710078.98</v>
      </c>
      <c r="AG30" s="39">
        <v>9051440.4199999999</v>
      </c>
      <c r="AH30" s="39">
        <v>47760.18</v>
      </c>
      <c r="AI30" s="39">
        <v>4324883.2</v>
      </c>
      <c r="AJ30" s="73">
        <v>30318.869999999995</v>
      </c>
      <c r="AK30" s="39">
        <v>117611754.53000002</v>
      </c>
      <c r="AL30" s="39">
        <f>+SUM(C30:AK30)</f>
        <v>635866528.6609</v>
      </c>
    </row>
    <row r="31" spans="1:39" x14ac:dyDescent="0.3">
      <c r="A31" s="4" t="s">
        <v>47</v>
      </c>
      <c r="B31" s="72"/>
      <c r="C31" s="39">
        <v>1970574.1</v>
      </c>
      <c r="D31" s="39">
        <v>58798.03</v>
      </c>
      <c r="E31" s="39">
        <v>418611.53</v>
      </c>
      <c r="F31" s="43">
        <v>0</v>
      </c>
      <c r="G31" s="39">
        <v>134282.97</v>
      </c>
      <c r="H31" s="39">
        <v>571787.94999999995</v>
      </c>
      <c r="I31" s="39">
        <v>0</v>
      </c>
      <c r="J31" s="39">
        <v>905040.64999999991</v>
      </c>
      <c r="K31" s="39">
        <v>518805.28</v>
      </c>
      <c r="L31" s="39">
        <v>143941.04</v>
      </c>
      <c r="M31" s="39">
        <v>69151.19</v>
      </c>
      <c r="N31" s="73">
        <v>0</v>
      </c>
      <c r="O31" s="73">
        <v>44332.34</v>
      </c>
      <c r="P31" s="73">
        <v>0</v>
      </c>
      <c r="Q31" s="39">
        <v>0</v>
      </c>
      <c r="R31" s="39">
        <v>211663.98699999999</v>
      </c>
      <c r="S31" s="73">
        <v>0</v>
      </c>
      <c r="T31" s="39">
        <v>7931097.0899999999</v>
      </c>
      <c r="U31" s="43">
        <v>0</v>
      </c>
      <c r="V31" s="39">
        <v>415188.36</v>
      </c>
      <c r="W31" s="39">
        <v>18174796.870000001</v>
      </c>
      <c r="X31" s="39">
        <v>85281915.769999996</v>
      </c>
      <c r="Y31" s="39">
        <v>4892660.12</v>
      </c>
      <c r="Z31" s="39">
        <v>95903.2</v>
      </c>
      <c r="AA31" s="39">
        <v>0</v>
      </c>
      <c r="AB31" s="39">
        <v>21152.82</v>
      </c>
      <c r="AC31" s="73">
        <v>107289.11</v>
      </c>
      <c r="AD31" s="39">
        <v>322782.46000000002</v>
      </c>
      <c r="AE31" s="39">
        <v>146330.79</v>
      </c>
      <c r="AF31" s="39">
        <v>55980.84</v>
      </c>
      <c r="AG31" s="39">
        <v>460117.69</v>
      </c>
      <c r="AH31" s="39">
        <v>0</v>
      </c>
      <c r="AI31" s="39">
        <v>738652.23</v>
      </c>
      <c r="AJ31" s="73">
        <v>88605.65</v>
      </c>
      <c r="AK31" s="39">
        <v>20422802.630000003</v>
      </c>
      <c r="AL31" s="39">
        <f>+SUM(C31:AK31)</f>
        <v>144202264.69700003</v>
      </c>
    </row>
    <row r="32" spans="1:39" x14ac:dyDescent="0.3">
      <c r="A32" s="4" t="s">
        <v>48</v>
      </c>
      <c r="B32" s="72"/>
      <c r="C32" s="39">
        <v>0</v>
      </c>
      <c r="D32" s="39">
        <v>0</v>
      </c>
      <c r="E32" s="39">
        <v>0</v>
      </c>
      <c r="F32" s="43">
        <v>0</v>
      </c>
      <c r="G32" s="43">
        <v>0</v>
      </c>
      <c r="H32" s="39">
        <v>0</v>
      </c>
      <c r="I32" s="39">
        <v>0</v>
      </c>
      <c r="J32" s="39">
        <v>0</v>
      </c>
      <c r="K32" s="39">
        <v>0</v>
      </c>
      <c r="L32" s="39">
        <v>1377614.1400000001</v>
      </c>
      <c r="M32" s="39">
        <v>0</v>
      </c>
      <c r="N32" s="73">
        <v>0</v>
      </c>
      <c r="O32" s="73">
        <v>0</v>
      </c>
      <c r="P32" s="73">
        <v>0</v>
      </c>
      <c r="Q32" s="39">
        <v>0</v>
      </c>
      <c r="R32" s="39">
        <v>0</v>
      </c>
      <c r="S32" s="73">
        <v>0</v>
      </c>
      <c r="T32" s="39">
        <v>0</v>
      </c>
      <c r="U32" s="43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73">
        <v>0</v>
      </c>
      <c r="AD32" s="39">
        <v>3090.3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73">
        <v>0</v>
      </c>
      <c r="AK32" s="39">
        <v>0</v>
      </c>
      <c r="AL32" s="39">
        <f>+SUM(C32:AK32)</f>
        <v>1380704.4400000002</v>
      </c>
    </row>
    <row r="33" spans="1:39" x14ac:dyDescent="0.3">
      <c r="A33" s="7" t="s">
        <v>49</v>
      </c>
      <c r="B33" s="19">
        <f>+B29-B30+B31-B32</f>
        <v>0</v>
      </c>
      <c r="C33" s="19">
        <f>+C29-C30+C31-C32</f>
        <v>12939674.099999998</v>
      </c>
      <c r="D33" s="19">
        <f t="shared" ref="D33:AK33" si="6">+D29-D30+D31-D32</f>
        <v>10151211.389999999</v>
      </c>
      <c r="E33" s="19">
        <f t="shared" si="6"/>
        <v>5161569.4700000025</v>
      </c>
      <c r="F33" s="19">
        <f t="shared" si="6"/>
        <v>5141402.5000000019</v>
      </c>
      <c r="G33" s="19">
        <f t="shared" si="6"/>
        <v>965644.01999999979</v>
      </c>
      <c r="H33" s="19">
        <f t="shared" si="6"/>
        <v>27142720.530000001</v>
      </c>
      <c r="I33" s="19">
        <f t="shared" si="6"/>
        <v>2577572.4400000004</v>
      </c>
      <c r="J33" s="19">
        <f t="shared" si="6"/>
        <v>1336017.2699999986</v>
      </c>
      <c r="K33" s="19">
        <f t="shared" si="6"/>
        <v>17795946.319999997</v>
      </c>
      <c r="L33" s="19">
        <f t="shared" si="6"/>
        <v>140987701.40000001</v>
      </c>
      <c r="M33" s="19">
        <f t="shared" si="6"/>
        <v>74693555.689999998</v>
      </c>
      <c r="N33" s="19">
        <f t="shared" si="6"/>
        <v>11496436.790000001</v>
      </c>
      <c r="O33" s="19">
        <f t="shared" si="6"/>
        <v>2264431.3999999994</v>
      </c>
      <c r="P33" s="19">
        <f t="shared" si="6"/>
        <v>1560988.7299999991</v>
      </c>
      <c r="Q33" s="19">
        <f t="shared" si="6"/>
        <v>5977018.5616000034</v>
      </c>
      <c r="R33" s="19">
        <f t="shared" si="6"/>
        <v>11395986.064499997</v>
      </c>
      <c r="S33" s="19">
        <f t="shared" si="6"/>
        <v>4728176.8600000003</v>
      </c>
      <c r="T33" s="19">
        <f t="shared" si="6"/>
        <v>75598540.690000027</v>
      </c>
      <c r="U33" s="19">
        <f t="shared" si="6"/>
        <v>1779584.2600000005</v>
      </c>
      <c r="V33" s="19">
        <f t="shared" si="6"/>
        <v>71945115.950000003</v>
      </c>
      <c r="W33" s="19">
        <f t="shared" si="6"/>
        <v>25396021.189999994</v>
      </c>
      <c r="X33" s="19">
        <f t="shared" si="6"/>
        <v>212502067.06999999</v>
      </c>
      <c r="Y33" s="19">
        <f t="shared" si="6"/>
        <v>115212066.31999999</v>
      </c>
      <c r="Z33" s="19">
        <f t="shared" si="6"/>
        <v>6798657.4000000004</v>
      </c>
      <c r="AA33" s="19">
        <f t="shared" si="6"/>
        <v>-12877511.810000002</v>
      </c>
      <c r="AB33" s="19">
        <f t="shared" si="6"/>
        <v>46167277.840000004</v>
      </c>
      <c r="AC33" s="19">
        <f t="shared" si="6"/>
        <v>17306842.699999996</v>
      </c>
      <c r="AD33" s="19">
        <f t="shared" si="6"/>
        <v>8819533.1800000016</v>
      </c>
      <c r="AE33" s="19">
        <f t="shared" si="6"/>
        <v>4275042.3099999996</v>
      </c>
      <c r="AF33" s="19">
        <f t="shared" si="6"/>
        <v>47920106.279999994</v>
      </c>
      <c r="AG33" s="19">
        <f t="shared" si="6"/>
        <v>128571372.86</v>
      </c>
      <c r="AH33" s="19">
        <f t="shared" si="6"/>
        <v>3417257.1300000008</v>
      </c>
      <c r="AI33" s="19">
        <f t="shared" si="6"/>
        <v>36590469.589999989</v>
      </c>
      <c r="AJ33" s="19">
        <f t="shared" si="6"/>
        <v>4392312.37</v>
      </c>
      <c r="AK33" s="19">
        <f t="shared" si="6"/>
        <v>218268595.62</v>
      </c>
      <c r="AL33" s="19">
        <f t="shared" ref="AL33" si="7">+AL29-AL30+AL31-AL32</f>
        <v>1348399404.4860997</v>
      </c>
      <c r="AM33" s="20"/>
    </row>
    <row r="34" spans="1:39" x14ac:dyDescent="0.3">
      <c r="A34" s="4" t="s">
        <v>50</v>
      </c>
      <c r="B34" s="72"/>
      <c r="C34" s="39">
        <v>37826412.920000002</v>
      </c>
      <c r="D34" s="39">
        <v>1846185.11</v>
      </c>
      <c r="E34" s="43">
        <v>1064265.1499999999</v>
      </c>
      <c r="F34" s="39">
        <v>276648446.54000002</v>
      </c>
      <c r="G34" s="39">
        <v>669917.35</v>
      </c>
      <c r="H34" s="39">
        <v>1536110.34</v>
      </c>
      <c r="I34" s="39">
        <v>1241096.6100000001</v>
      </c>
      <c r="J34" s="39">
        <v>16925714.090000004</v>
      </c>
      <c r="K34" s="39">
        <v>21760.235000000001</v>
      </c>
      <c r="L34" s="39">
        <v>1445821.5100000002</v>
      </c>
      <c r="M34" s="39">
        <v>338700.73</v>
      </c>
      <c r="N34" s="73">
        <v>11659.44</v>
      </c>
      <c r="O34" s="73">
        <v>131789.44</v>
      </c>
      <c r="P34" s="73">
        <v>1390185.9100000001</v>
      </c>
      <c r="Q34" s="39">
        <v>669287.82559999998</v>
      </c>
      <c r="R34" s="39">
        <v>2049821.4688000004</v>
      </c>
      <c r="S34" s="73">
        <v>0</v>
      </c>
      <c r="T34" s="39">
        <v>15894037.770000003</v>
      </c>
      <c r="U34" s="43">
        <v>1403492.8</v>
      </c>
      <c r="V34" s="39">
        <v>4935554.07</v>
      </c>
      <c r="W34" s="39">
        <v>18535142.989999998</v>
      </c>
      <c r="X34" s="39">
        <v>6274599.6100000003</v>
      </c>
      <c r="Y34" s="39">
        <v>12693592.52</v>
      </c>
      <c r="Z34" s="39">
        <v>5848262.4199999999</v>
      </c>
      <c r="AA34" s="43">
        <v>4097791.25</v>
      </c>
      <c r="AB34" s="39">
        <v>6235799.6900000004</v>
      </c>
      <c r="AC34" s="73">
        <v>1499123.84</v>
      </c>
      <c r="AD34" s="39">
        <v>862533.31</v>
      </c>
      <c r="AE34" s="39">
        <v>0</v>
      </c>
      <c r="AF34" s="39">
        <v>17188.52</v>
      </c>
      <c r="AG34" s="39">
        <v>19885311.41</v>
      </c>
      <c r="AH34" s="39">
        <v>0</v>
      </c>
      <c r="AI34" s="39">
        <v>1787716.81</v>
      </c>
      <c r="AJ34" s="73">
        <v>742704.77</v>
      </c>
      <c r="AK34" s="43">
        <v>18093527.790000003</v>
      </c>
      <c r="AL34" s="39">
        <f>+SUM(C34:AK34)</f>
        <v>462623554.23940009</v>
      </c>
    </row>
    <row r="35" spans="1:39" x14ac:dyDescent="0.3">
      <c r="A35" s="4" t="s">
        <v>51</v>
      </c>
      <c r="B35" s="72"/>
      <c r="C35" s="39">
        <v>4256465.9400000004</v>
      </c>
      <c r="D35" s="39">
        <v>136693.96</v>
      </c>
      <c r="E35" s="39">
        <v>538549.80000000005</v>
      </c>
      <c r="F35" s="39">
        <v>229000199.80000001</v>
      </c>
      <c r="G35" s="39">
        <v>380093.19</v>
      </c>
      <c r="H35" s="39">
        <v>2080</v>
      </c>
      <c r="I35" s="39">
        <v>957.86</v>
      </c>
      <c r="J35" s="39">
        <v>1349939.41</v>
      </c>
      <c r="K35" s="39">
        <v>297955.53999999998</v>
      </c>
      <c r="L35" s="39">
        <v>6842850.5900000008</v>
      </c>
      <c r="M35" s="39">
        <v>191835.21</v>
      </c>
      <c r="N35" s="73">
        <v>1394125.7</v>
      </c>
      <c r="O35" s="73">
        <v>11363.96</v>
      </c>
      <c r="P35" s="73">
        <v>1838726.81</v>
      </c>
      <c r="Q35" s="39">
        <v>137251.48060000001</v>
      </c>
      <c r="R35" s="43">
        <v>346297.81</v>
      </c>
      <c r="S35" s="73">
        <v>0</v>
      </c>
      <c r="T35" s="39">
        <v>63033676</v>
      </c>
      <c r="U35" s="39">
        <v>101503.51</v>
      </c>
      <c r="V35" s="39">
        <v>2000860.89</v>
      </c>
      <c r="W35" s="39">
        <v>23798131.039999999</v>
      </c>
      <c r="X35" s="39">
        <v>40131148.890000001</v>
      </c>
      <c r="Y35" s="43">
        <v>1453801.96</v>
      </c>
      <c r="Z35" s="43">
        <v>322723.99</v>
      </c>
      <c r="AA35" s="43">
        <v>296461.82999999996</v>
      </c>
      <c r="AB35" s="39">
        <v>205552.11</v>
      </c>
      <c r="AC35" s="73">
        <v>411583.43999999994</v>
      </c>
      <c r="AD35" s="39">
        <v>833889.59</v>
      </c>
      <c r="AE35" s="39">
        <v>0</v>
      </c>
      <c r="AF35" s="39">
        <v>1018524.96</v>
      </c>
      <c r="AG35" s="39">
        <v>23666242.890000001</v>
      </c>
      <c r="AH35" s="39">
        <v>0</v>
      </c>
      <c r="AI35" s="39">
        <v>1461633.28</v>
      </c>
      <c r="AJ35" s="73">
        <v>425226.06999999995</v>
      </c>
      <c r="AK35" s="39">
        <v>2277425.2600000002</v>
      </c>
      <c r="AL35" s="39">
        <f>+SUM(C35:AK35)</f>
        <v>408163772.7705999</v>
      </c>
    </row>
    <row r="36" spans="1:39" x14ac:dyDescent="0.3">
      <c r="A36" s="8" t="s">
        <v>52</v>
      </c>
      <c r="B36" s="19">
        <f>+B33+B34-B35</f>
        <v>0</v>
      </c>
      <c r="C36" s="19">
        <f>+C33+C34-C35</f>
        <v>46509621.079999998</v>
      </c>
      <c r="D36" s="19">
        <f t="shared" ref="D36:AK36" si="8">+D33+D34-D35</f>
        <v>11860702.539999997</v>
      </c>
      <c r="E36" s="19">
        <f t="shared" si="8"/>
        <v>5687284.8200000031</v>
      </c>
      <c r="F36" s="19">
        <f t="shared" si="8"/>
        <v>52789649.24000001</v>
      </c>
      <c r="G36" s="19">
        <f t="shared" si="8"/>
        <v>1255468.1799999997</v>
      </c>
      <c r="H36" s="19">
        <f t="shared" si="8"/>
        <v>28676750.870000001</v>
      </c>
      <c r="I36" s="19">
        <f t="shared" si="8"/>
        <v>3817711.1900000009</v>
      </c>
      <c r="J36" s="19">
        <f t="shared" si="8"/>
        <v>16911791.950000003</v>
      </c>
      <c r="K36" s="19">
        <f t="shared" si="8"/>
        <v>17519751.014999997</v>
      </c>
      <c r="L36" s="19">
        <f t="shared" si="8"/>
        <v>135590672.31999999</v>
      </c>
      <c r="M36" s="19">
        <f t="shared" si="8"/>
        <v>74840421.210000008</v>
      </c>
      <c r="N36" s="19">
        <f t="shared" si="8"/>
        <v>10113970.530000001</v>
      </c>
      <c r="O36" s="19">
        <f t="shared" si="8"/>
        <v>2384856.8799999994</v>
      </c>
      <c r="P36" s="19">
        <f t="shared" si="8"/>
        <v>1112447.8299999991</v>
      </c>
      <c r="Q36" s="19">
        <f t="shared" si="8"/>
        <v>6509054.9066000031</v>
      </c>
      <c r="R36" s="19">
        <f t="shared" si="8"/>
        <v>13099509.723299997</v>
      </c>
      <c r="S36" s="19">
        <f t="shared" si="8"/>
        <v>4728176.8600000003</v>
      </c>
      <c r="T36" s="19">
        <f t="shared" si="8"/>
        <v>28458902.460000038</v>
      </c>
      <c r="U36" s="19">
        <f t="shared" si="8"/>
        <v>3081573.5500000007</v>
      </c>
      <c r="V36" s="19">
        <f t="shared" si="8"/>
        <v>74879809.13000001</v>
      </c>
      <c r="W36" s="19">
        <f t="shared" si="8"/>
        <v>20133033.139999993</v>
      </c>
      <c r="X36" s="19">
        <f t="shared" si="8"/>
        <v>178645517.79000002</v>
      </c>
      <c r="Y36" s="19">
        <f t="shared" si="8"/>
        <v>126451856.88</v>
      </c>
      <c r="Z36" s="19">
        <f t="shared" si="8"/>
        <v>12324195.83</v>
      </c>
      <c r="AA36" s="19">
        <f t="shared" si="8"/>
        <v>-9076182.3900000025</v>
      </c>
      <c r="AB36" s="19">
        <f t="shared" si="8"/>
        <v>52197525.420000002</v>
      </c>
      <c r="AC36" s="19">
        <f t="shared" si="8"/>
        <v>18394383.099999994</v>
      </c>
      <c r="AD36" s="19">
        <f t="shared" si="8"/>
        <v>8848176.9000000022</v>
      </c>
      <c r="AE36" s="19">
        <f t="shared" si="8"/>
        <v>4275042.3099999996</v>
      </c>
      <c r="AF36" s="19">
        <f t="shared" si="8"/>
        <v>46918769.839999996</v>
      </c>
      <c r="AG36" s="19">
        <f t="shared" si="8"/>
        <v>124790441.38000001</v>
      </c>
      <c r="AH36" s="19">
        <f t="shared" si="8"/>
        <v>3417257.1300000008</v>
      </c>
      <c r="AI36" s="19">
        <f t="shared" si="8"/>
        <v>36916553.11999999</v>
      </c>
      <c r="AJ36" s="19">
        <f t="shared" si="8"/>
        <v>4709791.07</v>
      </c>
      <c r="AK36" s="19">
        <f t="shared" si="8"/>
        <v>234084698.15000001</v>
      </c>
      <c r="AL36" s="19">
        <f t="shared" ref="AL36" si="9">+AL33+AL34-AL35</f>
        <v>1402859185.9549</v>
      </c>
    </row>
    <row r="37" spans="1:39" x14ac:dyDescent="0.3">
      <c r="A37" s="5" t="s">
        <v>53</v>
      </c>
      <c r="B37" s="19">
        <f>+B38-B39</f>
        <v>0</v>
      </c>
      <c r="C37" s="19">
        <f>+C38-C39</f>
        <v>0</v>
      </c>
      <c r="D37" s="19">
        <f t="shared" ref="D37:AK37" si="10">+D38-D39</f>
        <v>0</v>
      </c>
      <c r="E37" s="19">
        <f t="shared" si="10"/>
        <v>0</v>
      </c>
      <c r="F37" s="19">
        <f t="shared" si="10"/>
        <v>0</v>
      </c>
      <c r="G37" s="19">
        <f t="shared" si="10"/>
        <v>0</v>
      </c>
      <c r="H37" s="19">
        <f t="shared" si="10"/>
        <v>0</v>
      </c>
      <c r="I37" s="19">
        <f t="shared" si="10"/>
        <v>0</v>
      </c>
      <c r="J37" s="19">
        <f t="shared" si="10"/>
        <v>0</v>
      </c>
      <c r="K37" s="19">
        <f t="shared" si="10"/>
        <v>0</v>
      </c>
      <c r="L37" s="19">
        <f t="shared" si="10"/>
        <v>0</v>
      </c>
      <c r="M37" s="19">
        <f t="shared" si="10"/>
        <v>0</v>
      </c>
      <c r="N37" s="19">
        <f t="shared" si="10"/>
        <v>0</v>
      </c>
      <c r="O37" s="19">
        <f t="shared" si="10"/>
        <v>0</v>
      </c>
      <c r="P37" s="19">
        <f t="shared" si="10"/>
        <v>0</v>
      </c>
      <c r="Q37" s="19">
        <f t="shared" si="10"/>
        <v>0</v>
      </c>
      <c r="R37" s="19">
        <f t="shared" si="10"/>
        <v>633866.13</v>
      </c>
      <c r="S37" s="19">
        <f t="shared" si="10"/>
        <v>0</v>
      </c>
      <c r="T37" s="19">
        <f t="shared" si="10"/>
        <v>0</v>
      </c>
      <c r="U37" s="19">
        <f t="shared" si="10"/>
        <v>0</v>
      </c>
      <c r="V37" s="19">
        <f t="shared" si="10"/>
        <v>0</v>
      </c>
      <c r="W37" s="19">
        <f t="shared" si="10"/>
        <v>0</v>
      </c>
      <c r="X37" s="19">
        <f t="shared" si="10"/>
        <v>0</v>
      </c>
      <c r="Y37" s="19">
        <f t="shared" si="10"/>
        <v>0</v>
      </c>
      <c r="Z37" s="19">
        <f t="shared" si="10"/>
        <v>0</v>
      </c>
      <c r="AA37" s="19">
        <f t="shared" si="10"/>
        <v>0</v>
      </c>
      <c r="AB37" s="19">
        <f t="shared" si="10"/>
        <v>633866.13</v>
      </c>
      <c r="AC37" s="19">
        <f t="shared" si="10"/>
        <v>0</v>
      </c>
      <c r="AD37" s="19">
        <f t="shared" si="10"/>
        <v>0</v>
      </c>
      <c r="AE37" s="19">
        <f t="shared" si="10"/>
        <v>0</v>
      </c>
      <c r="AF37" s="19">
        <f t="shared" si="10"/>
        <v>0</v>
      </c>
      <c r="AG37" s="19">
        <f t="shared" si="10"/>
        <v>181104.61</v>
      </c>
      <c r="AH37" s="19">
        <f t="shared" si="10"/>
        <v>0</v>
      </c>
      <c r="AI37" s="19">
        <f t="shared" si="10"/>
        <v>0</v>
      </c>
      <c r="AJ37" s="19">
        <f t="shared" si="10"/>
        <v>0</v>
      </c>
      <c r="AK37" s="19">
        <f t="shared" si="10"/>
        <v>0</v>
      </c>
      <c r="AL37" s="19">
        <f t="shared" ref="AL37" si="11">+AL38-AL39</f>
        <v>1448836.87</v>
      </c>
    </row>
    <row r="38" spans="1:39" x14ac:dyDescent="0.3">
      <c r="A38" s="4" t="s">
        <v>54</v>
      </c>
      <c r="B38" s="72"/>
      <c r="C38" s="76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73">
        <v>0</v>
      </c>
      <c r="N38" s="73">
        <v>0</v>
      </c>
      <c r="O38" s="73">
        <v>0</v>
      </c>
      <c r="P38" s="73">
        <v>0</v>
      </c>
      <c r="Q38" s="39">
        <v>0</v>
      </c>
      <c r="R38" s="39">
        <v>633866.13</v>
      </c>
      <c r="S38" s="73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633866.13</v>
      </c>
      <c r="AC38" s="73">
        <v>0</v>
      </c>
      <c r="AD38" s="39">
        <v>0</v>
      </c>
      <c r="AE38" s="39">
        <v>0</v>
      </c>
      <c r="AF38" s="39">
        <v>0</v>
      </c>
      <c r="AG38" s="39">
        <v>181104.61</v>
      </c>
      <c r="AH38" s="39">
        <v>0</v>
      </c>
      <c r="AI38" s="39">
        <v>0</v>
      </c>
      <c r="AJ38" s="73">
        <v>0</v>
      </c>
      <c r="AK38" s="39">
        <v>0</v>
      </c>
      <c r="AL38" s="39">
        <f>+SUM(C38:AK38)</f>
        <v>1448836.87</v>
      </c>
    </row>
    <row r="39" spans="1:39" x14ac:dyDescent="0.3">
      <c r="A39" s="4" t="s">
        <v>55</v>
      </c>
      <c r="B39" s="72"/>
      <c r="C39" s="76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73">
        <v>0</v>
      </c>
      <c r="N39" s="73">
        <v>0</v>
      </c>
      <c r="O39" s="73">
        <v>0</v>
      </c>
      <c r="P39" s="73">
        <v>0</v>
      </c>
      <c r="Q39" s="39">
        <v>0</v>
      </c>
      <c r="R39" s="39">
        <v>0</v>
      </c>
      <c r="S39" s="73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73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73">
        <v>0</v>
      </c>
      <c r="AK39" s="39">
        <v>0</v>
      </c>
      <c r="AL39" s="39">
        <f>+SUM(C39:AK39)</f>
        <v>0</v>
      </c>
    </row>
    <row r="40" spans="1:39" x14ac:dyDescent="0.3">
      <c r="A40" s="5" t="s">
        <v>56</v>
      </c>
      <c r="B40" s="19">
        <f>+B41+B42</f>
        <v>0</v>
      </c>
      <c r="C40" s="19">
        <f>+C41+C42</f>
        <v>10958869.35</v>
      </c>
      <c r="D40" s="19">
        <f t="shared" ref="D40:AK40" si="12">+D41+D42</f>
        <v>10562101</v>
      </c>
      <c r="E40" s="19">
        <f t="shared" si="12"/>
        <v>6731469.4800000004</v>
      </c>
      <c r="F40" s="19">
        <f t="shared" si="12"/>
        <v>17312600.48</v>
      </c>
      <c r="G40" s="19">
        <f t="shared" si="12"/>
        <v>7226302.4500000002</v>
      </c>
      <c r="H40" s="19">
        <f t="shared" si="12"/>
        <v>28218337.059999999</v>
      </c>
      <c r="I40" s="19">
        <f t="shared" si="12"/>
        <v>2681150.5099999998</v>
      </c>
      <c r="J40" s="19">
        <f t="shared" si="12"/>
        <v>14401169.959999999</v>
      </c>
      <c r="K40" s="19">
        <f t="shared" si="12"/>
        <v>17067480.640000001</v>
      </c>
      <c r="L40" s="19">
        <f t="shared" si="12"/>
        <v>131738313.84999999</v>
      </c>
      <c r="M40" s="19">
        <f t="shared" si="12"/>
        <v>49909322.32</v>
      </c>
      <c r="N40" s="19">
        <f t="shared" si="12"/>
        <v>9273487.7599999998</v>
      </c>
      <c r="O40" s="19">
        <f t="shared" si="12"/>
        <v>1950190.19</v>
      </c>
      <c r="P40" s="19">
        <f t="shared" si="12"/>
        <v>2558692.6599999997</v>
      </c>
      <c r="Q40" s="19">
        <f t="shared" si="12"/>
        <v>6527895.3465999998</v>
      </c>
      <c r="R40" s="19">
        <f t="shared" si="12"/>
        <v>14057489.949000001</v>
      </c>
      <c r="S40" s="19">
        <f t="shared" si="12"/>
        <v>4235654.47</v>
      </c>
      <c r="T40" s="19">
        <f t="shared" si="12"/>
        <v>20512133.390000001</v>
      </c>
      <c r="U40" s="19">
        <f t="shared" si="12"/>
        <v>3244028</v>
      </c>
      <c r="V40" s="19">
        <f t="shared" si="12"/>
        <v>52945461.979999997</v>
      </c>
      <c r="W40" s="19">
        <f t="shared" si="12"/>
        <v>52232979.32</v>
      </c>
      <c r="X40" s="19">
        <f t="shared" si="12"/>
        <v>175349213.97999999</v>
      </c>
      <c r="Y40" s="19">
        <f t="shared" si="12"/>
        <v>99956027.780000001</v>
      </c>
      <c r="Z40" s="19">
        <f t="shared" si="12"/>
        <v>11117530.58</v>
      </c>
      <c r="AA40" s="19">
        <f t="shared" si="12"/>
        <v>5848107.3599999994</v>
      </c>
      <c r="AB40" s="19">
        <f t="shared" si="12"/>
        <v>33570293.920000002</v>
      </c>
      <c r="AC40" s="19">
        <f t="shared" si="12"/>
        <v>17806704.52</v>
      </c>
      <c r="AD40" s="19">
        <f t="shared" si="12"/>
        <v>7464534.9699999997</v>
      </c>
      <c r="AE40" s="19">
        <f t="shared" si="12"/>
        <v>4029581.24</v>
      </c>
      <c r="AF40" s="19">
        <f t="shared" si="12"/>
        <v>31480409.140000001</v>
      </c>
      <c r="AG40" s="19">
        <f t="shared" si="12"/>
        <v>108679563.73</v>
      </c>
      <c r="AH40" s="19">
        <f t="shared" si="12"/>
        <v>1881532.31</v>
      </c>
      <c r="AI40" s="19">
        <f t="shared" si="12"/>
        <v>34118768.469999999</v>
      </c>
      <c r="AJ40" s="19">
        <f t="shared" si="12"/>
        <v>3967697.3299999996</v>
      </c>
      <c r="AK40" s="19">
        <f t="shared" si="12"/>
        <v>205097600.56000003</v>
      </c>
      <c r="AL40" s="19">
        <f t="shared" ref="AL40" si="13">+AL41+AL42</f>
        <v>1204712696.0556002</v>
      </c>
    </row>
    <row r="41" spans="1:39" x14ac:dyDescent="0.3">
      <c r="A41" s="4" t="s">
        <v>57</v>
      </c>
      <c r="B41" s="72"/>
      <c r="C41" s="39">
        <v>10958869.35</v>
      </c>
      <c r="D41" s="39">
        <v>10562101</v>
      </c>
      <c r="E41" s="39">
        <v>6731469.4800000004</v>
      </c>
      <c r="F41" s="39">
        <v>17312600.48</v>
      </c>
      <c r="G41" s="39">
        <v>7226302.4500000002</v>
      </c>
      <c r="H41" s="39">
        <v>28218337.059999999</v>
      </c>
      <c r="I41" s="39">
        <v>2681150.5099999998</v>
      </c>
      <c r="J41" s="39">
        <v>14401169.959999999</v>
      </c>
      <c r="K41" s="39">
        <v>17067480.640000001</v>
      </c>
      <c r="L41" s="39">
        <v>131738313.84999999</v>
      </c>
      <c r="M41" s="39">
        <v>49909322.32</v>
      </c>
      <c r="N41" s="73">
        <v>9273487.7599999998</v>
      </c>
      <c r="O41" s="73">
        <v>1950190.19</v>
      </c>
      <c r="P41" s="73">
        <v>2558692.6599999997</v>
      </c>
      <c r="Q41" s="39">
        <v>6527895.3465999998</v>
      </c>
      <c r="R41" s="39">
        <v>14057489.949000001</v>
      </c>
      <c r="S41" s="73">
        <v>4235654.47</v>
      </c>
      <c r="T41" s="39">
        <v>20512133.390000001</v>
      </c>
      <c r="U41" s="39">
        <v>3244028</v>
      </c>
      <c r="V41" s="39">
        <v>52945461.979999997</v>
      </c>
      <c r="W41" s="39">
        <v>52232979.32</v>
      </c>
      <c r="X41" s="39">
        <v>175349213.97999999</v>
      </c>
      <c r="Y41" s="39">
        <v>99956027.780000001</v>
      </c>
      <c r="Z41" s="39">
        <v>11117530.58</v>
      </c>
      <c r="AA41" s="39">
        <v>5848107.3599999994</v>
      </c>
      <c r="AB41" s="39">
        <v>33570293.920000002</v>
      </c>
      <c r="AC41" s="73">
        <v>17806704.52</v>
      </c>
      <c r="AD41" s="39">
        <v>7464534.9699999997</v>
      </c>
      <c r="AE41" s="39">
        <v>4029581.24</v>
      </c>
      <c r="AF41" s="43">
        <v>31126569.09</v>
      </c>
      <c r="AG41" s="39">
        <v>108679563.73</v>
      </c>
      <c r="AH41" s="39">
        <v>1881532.31</v>
      </c>
      <c r="AI41" s="39">
        <v>34118768.469999999</v>
      </c>
      <c r="AJ41" s="73">
        <v>3967697.3299999996</v>
      </c>
      <c r="AK41" s="39">
        <v>205097600.56000003</v>
      </c>
      <c r="AL41" s="39">
        <f>+SUM(C41:AK41)</f>
        <v>1204358856.0056002</v>
      </c>
    </row>
    <row r="42" spans="1:39" x14ac:dyDescent="0.3">
      <c r="A42" s="4" t="s">
        <v>58</v>
      </c>
      <c r="B42" s="72"/>
      <c r="C42" s="39">
        <v>0</v>
      </c>
      <c r="D42" s="39">
        <v>0</v>
      </c>
      <c r="E42" s="39">
        <v>0</v>
      </c>
      <c r="F42" s="43">
        <v>0</v>
      </c>
      <c r="G42" s="43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73">
        <v>0</v>
      </c>
      <c r="O42" s="73">
        <v>0</v>
      </c>
      <c r="P42" s="73">
        <v>0</v>
      </c>
      <c r="Q42" s="39">
        <v>0</v>
      </c>
      <c r="R42" s="39">
        <v>0</v>
      </c>
      <c r="S42" s="73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73">
        <v>0</v>
      </c>
      <c r="AD42" s="39">
        <v>0</v>
      </c>
      <c r="AE42" s="39">
        <v>0</v>
      </c>
      <c r="AF42" s="39">
        <v>353840.05</v>
      </c>
      <c r="AG42" s="39">
        <v>0</v>
      </c>
      <c r="AH42" s="39">
        <v>0</v>
      </c>
      <c r="AI42" s="39">
        <v>0</v>
      </c>
      <c r="AJ42" s="73">
        <v>0</v>
      </c>
      <c r="AK42" s="39">
        <v>0</v>
      </c>
      <c r="AL42" s="39">
        <f>+SUM(C42:AK42)</f>
        <v>353840.05</v>
      </c>
    </row>
    <row r="43" spans="1:39" x14ac:dyDescent="0.3">
      <c r="A43" s="8" t="s">
        <v>59</v>
      </c>
      <c r="B43" s="19">
        <f>+B36+B37-B40</f>
        <v>0</v>
      </c>
      <c r="C43" s="19">
        <f>+C36+C37-C40</f>
        <v>35550751.729999997</v>
      </c>
      <c r="D43" s="19">
        <f t="shared" ref="D43:AK43" si="14">+D36+D37-D40</f>
        <v>1298601.5399999972</v>
      </c>
      <c r="E43" s="19">
        <f t="shared" si="14"/>
        <v>-1044184.6599999974</v>
      </c>
      <c r="F43" s="19">
        <f t="shared" si="14"/>
        <v>35477048.760000005</v>
      </c>
      <c r="G43" s="19">
        <f t="shared" si="14"/>
        <v>-5970834.2700000005</v>
      </c>
      <c r="H43" s="19">
        <f t="shared" si="14"/>
        <v>458413.81000000238</v>
      </c>
      <c r="I43" s="19">
        <f t="shared" si="14"/>
        <v>1136560.6800000011</v>
      </c>
      <c r="J43" s="19">
        <f t="shared" si="14"/>
        <v>2510621.9900000039</v>
      </c>
      <c r="K43" s="19">
        <f t="shared" si="14"/>
        <v>452270.37499999627</v>
      </c>
      <c r="L43" s="19">
        <f t="shared" si="14"/>
        <v>3852358.4699999988</v>
      </c>
      <c r="M43" s="19">
        <f t="shared" si="14"/>
        <v>24931098.890000008</v>
      </c>
      <c r="N43" s="19">
        <f t="shared" si="14"/>
        <v>840482.77000000142</v>
      </c>
      <c r="O43" s="19">
        <f t="shared" si="14"/>
        <v>434666.68999999948</v>
      </c>
      <c r="P43" s="19">
        <f t="shared" si="14"/>
        <v>-1446244.8300000005</v>
      </c>
      <c r="Q43" s="19">
        <f t="shared" si="14"/>
        <v>-18840.439999996684</v>
      </c>
      <c r="R43" s="19">
        <f t="shared" si="14"/>
        <v>-324114.09570000321</v>
      </c>
      <c r="S43" s="19">
        <f t="shared" si="14"/>
        <v>492522.3900000006</v>
      </c>
      <c r="T43" s="19">
        <f t="shared" si="14"/>
        <v>7946769.0700000376</v>
      </c>
      <c r="U43" s="19">
        <f t="shared" si="14"/>
        <v>-162454.44999999925</v>
      </c>
      <c r="V43" s="19">
        <f t="shared" si="14"/>
        <v>21934347.150000013</v>
      </c>
      <c r="W43" s="19">
        <f t="shared" si="14"/>
        <v>-32099946.180000007</v>
      </c>
      <c r="X43" s="19">
        <f t="shared" si="14"/>
        <v>3296303.8100000322</v>
      </c>
      <c r="Y43" s="19">
        <f t="shared" si="14"/>
        <v>26495829.099999994</v>
      </c>
      <c r="Z43" s="19">
        <f t="shared" si="14"/>
        <v>1206665.25</v>
      </c>
      <c r="AA43" s="19">
        <f t="shared" si="14"/>
        <v>-14924289.750000002</v>
      </c>
      <c r="AB43" s="19">
        <f t="shared" si="14"/>
        <v>19261097.630000003</v>
      </c>
      <c r="AC43" s="19">
        <f t="shared" si="14"/>
        <v>587678.57999999449</v>
      </c>
      <c r="AD43" s="19">
        <f t="shared" si="14"/>
        <v>1383641.9300000025</v>
      </c>
      <c r="AE43" s="19">
        <f t="shared" si="14"/>
        <v>245461.06999999937</v>
      </c>
      <c r="AF43" s="19">
        <f t="shared" si="14"/>
        <v>15438360.699999996</v>
      </c>
      <c r="AG43" s="19">
        <f t="shared" si="14"/>
        <v>16291982.260000005</v>
      </c>
      <c r="AH43" s="19">
        <f t="shared" si="14"/>
        <v>1535724.8200000008</v>
      </c>
      <c r="AI43" s="19">
        <f t="shared" si="14"/>
        <v>2797784.6499999911</v>
      </c>
      <c r="AJ43" s="19">
        <f t="shared" si="14"/>
        <v>742093.74000000069</v>
      </c>
      <c r="AK43" s="19">
        <f t="shared" si="14"/>
        <v>28987097.589999974</v>
      </c>
      <c r="AL43" s="19">
        <f t="shared" ref="AL43" si="15">+AL36+AL37-AL40</f>
        <v>199595326.76929975</v>
      </c>
    </row>
    <row r="44" spans="1:39" x14ac:dyDescent="0.3">
      <c r="A44" s="22" t="s">
        <v>60</v>
      </c>
      <c r="B44" s="72"/>
      <c r="C44" s="39">
        <v>0</v>
      </c>
      <c r="D44" s="39">
        <v>0</v>
      </c>
      <c r="E44" s="39">
        <v>0</v>
      </c>
      <c r="F44" s="39">
        <v>0</v>
      </c>
      <c r="G44" s="39">
        <v>37805.550000000003</v>
      </c>
      <c r="H44" s="39">
        <v>0</v>
      </c>
      <c r="I44" s="39">
        <v>0</v>
      </c>
      <c r="J44" s="39">
        <v>27165.69</v>
      </c>
      <c r="K44" s="39">
        <v>239511.11</v>
      </c>
      <c r="L44" s="39">
        <v>1552910.92</v>
      </c>
      <c r="M44" s="39">
        <v>0</v>
      </c>
      <c r="N44" s="73">
        <v>0</v>
      </c>
      <c r="O44" s="73">
        <v>0</v>
      </c>
      <c r="P44" s="73">
        <v>51866.58</v>
      </c>
      <c r="Q44" s="39">
        <v>0</v>
      </c>
      <c r="R44" s="39">
        <v>0</v>
      </c>
      <c r="S44" s="73">
        <v>0</v>
      </c>
      <c r="T44" s="39">
        <v>2703198.25</v>
      </c>
      <c r="U44" s="39">
        <v>0</v>
      </c>
      <c r="V44" s="39">
        <v>7132186.4500000002</v>
      </c>
      <c r="W44" s="39">
        <v>2630544.42</v>
      </c>
      <c r="X44" s="39">
        <v>7068530.9500000002</v>
      </c>
      <c r="Y44" s="43">
        <v>3316516.39</v>
      </c>
      <c r="Z44" s="39">
        <v>181527.88</v>
      </c>
      <c r="AA44" s="39">
        <v>36062.280000000006</v>
      </c>
      <c r="AB44" s="39">
        <v>6140979.3899999997</v>
      </c>
      <c r="AC44" s="73">
        <v>0</v>
      </c>
      <c r="AD44" s="39">
        <v>0</v>
      </c>
      <c r="AE44" s="39">
        <v>0</v>
      </c>
      <c r="AF44" s="39">
        <v>5907739.0700000003</v>
      </c>
      <c r="AG44" s="39">
        <v>6959761.5599999996</v>
      </c>
      <c r="AH44" s="39">
        <v>44983.27</v>
      </c>
      <c r="AI44" s="39">
        <v>1112118.3700000001</v>
      </c>
      <c r="AJ44" s="73">
        <v>0</v>
      </c>
      <c r="AK44" s="39">
        <v>31186293.919999998</v>
      </c>
      <c r="AL44" s="39">
        <f>+SUM(C44:AK44)</f>
        <v>76329702.050000012</v>
      </c>
    </row>
    <row r="45" spans="1:39" x14ac:dyDescent="0.3">
      <c r="A45" s="93" t="s">
        <v>61</v>
      </c>
      <c r="B45" s="94">
        <f>+B43-B44</f>
        <v>0</v>
      </c>
      <c r="C45" s="94">
        <f>+C43-C44</f>
        <v>35550751.729999997</v>
      </c>
      <c r="D45" s="94">
        <f t="shared" ref="D45:AK45" si="16">+D43-D44</f>
        <v>1298601.5399999972</v>
      </c>
      <c r="E45" s="94">
        <f t="shared" si="16"/>
        <v>-1044184.6599999974</v>
      </c>
      <c r="F45" s="94">
        <f t="shared" si="16"/>
        <v>35477048.760000005</v>
      </c>
      <c r="G45" s="94">
        <f t="shared" si="16"/>
        <v>-6008639.8200000003</v>
      </c>
      <c r="H45" s="94">
        <f t="shared" si="16"/>
        <v>458413.81000000238</v>
      </c>
      <c r="I45" s="94">
        <f t="shared" si="16"/>
        <v>1136560.6800000011</v>
      </c>
      <c r="J45" s="94">
        <f t="shared" si="16"/>
        <v>2483456.300000004</v>
      </c>
      <c r="K45" s="94">
        <f t="shared" si="16"/>
        <v>212759.26499999629</v>
      </c>
      <c r="L45" s="94">
        <f t="shared" si="16"/>
        <v>2299447.5499999989</v>
      </c>
      <c r="M45" s="94">
        <f t="shared" si="16"/>
        <v>24931098.890000008</v>
      </c>
      <c r="N45" s="94">
        <f t="shared" si="16"/>
        <v>840482.77000000142</v>
      </c>
      <c r="O45" s="94">
        <f t="shared" si="16"/>
        <v>434666.68999999948</v>
      </c>
      <c r="P45" s="94">
        <f t="shared" si="16"/>
        <v>-1498111.4100000006</v>
      </c>
      <c r="Q45" s="94">
        <f t="shared" si="16"/>
        <v>-18840.439999996684</v>
      </c>
      <c r="R45" s="94">
        <f t="shared" si="16"/>
        <v>-324114.09570000321</v>
      </c>
      <c r="S45" s="94">
        <f t="shared" si="16"/>
        <v>492522.3900000006</v>
      </c>
      <c r="T45" s="94">
        <f t="shared" si="16"/>
        <v>5243570.8200000376</v>
      </c>
      <c r="U45" s="94">
        <f t="shared" si="16"/>
        <v>-162454.44999999925</v>
      </c>
      <c r="V45" s="94">
        <f t="shared" si="16"/>
        <v>14802160.700000014</v>
      </c>
      <c r="W45" s="94">
        <f t="shared" si="16"/>
        <v>-34730490.600000009</v>
      </c>
      <c r="X45" s="94">
        <f t="shared" si="16"/>
        <v>-3772227.139999968</v>
      </c>
      <c r="Y45" s="94">
        <f t="shared" si="16"/>
        <v>23179312.709999993</v>
      </c>
      <c r="Z45" s="94">
        <f t="shared" si="16"/>
        <v>1025137.37</v>
      </c>
      <c r="AA45" s="94">
        <f t="shared" si="16"/>
        <v>-14960352.030000001</v>
      </c>
      <c r="AB45" s="94">
        <f t="shared" si="16"/>
        <v>13120118.240000002</v>
      </c>
      <c r="AC45" s="94">
        <f t="shared" si="16"/>
        <v>587678.57999999449</v>
      </c>
      <c r="AD45" s="94">
        <f t="shared" si="16"/>
        <v>1383641.9300000025</v>
      </c>
      <c r="AE45" s="94">
        <f t="shared" si="16"/>
        <v>245461.06999999937</v>
      </c>
      <c r="AF45" s="94">
        <f t="shared" si="16"/>
        <v>9530621.6299999952</v>
      </c>
      <c r="AG45" s="94">
        <f t="shared" si="16"/>
        <v>9332220.7000000067</v>
      </c>
      <c r="AH45" s="94">
        <f t="shared" si="16"/>
        <v>1490741.5500000007</v>
      </c>
      <c r="AI45" s="94">
        <f t="shared" si="16"/>
        <v>1685666.2799999909</v>
      </c>
      <c r="AJ45" s="94">
        <f t="shared" si="16"/>
        <v>742093.74000000069</v>
      </c>
      <c r="AK45" s="94">
        <f t="shared" si="16"/>
        <v>-2199196.3300000243</v>
      </c>
      <c r="AL45" s="94">
        <f t="shared" ref="AL45" si="17">+AL43-AL44</f>
        <v>123265624.71929973</v>
      </c>
    </row>
    <row r="46" spans="1:39" x14ac:dyDescent="0.3">
      <c r="AG46" s="46"/>
    </row>
    <row r="47" spans="1:39" ht="15" x14ac:dyDescent="0.3">
      <c r="A47" s="31" t="s">
        <v>89</v>
      </c>
      <c r="H47" s="20"/>
      <c r="AG47" s="46"/>
    </row>
    <row r="48" spans="1:39" x14ac:dyDescent="0.3">
      <c r="A48" s="25" t="s">
        <v>108</v>
      </c>
      <c r="H48" s="10"/>
      <c r="AG48" s="10"/>
    </row>
    <row r="49" spans="1:8" x14ac:dyDescent="0.3">
      <c r="A49" s="30"/>
      <c r="H49" s="10"/>
    </row>
    <row r="50" spans="1:8" ht="7.2" customHeight="1" x14ac:dyDescent="0.3">
      <c r="H50" s="10"/>
    </row>
    <row r="51" spans="1:8" ht="21" customHeight="1" x14ac:dyDescent="0.3"/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Sindy Patricia Rodríguez Obregón</cp:lastModifiedBy>
  <dcterms:created xsi:type="dcterms:W3CDTF">2016-01-21T19:36:10Z</dcterms:created>
  <dcterms:modified xsi:type="dcterms:W3CDTF">2017-10-16T23:26:06Z</dcterms:modified>
</cp:coreProperties>
</file>