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rodriguez\Documents\documents\Mis_Documentos\Sitio web\Pases a produccion\Estados Financieros\"/>
    </mc:Choice>
  </mc:AlternateContent>
  <bookViews>
    <workbookView xWindow="41220" yWindow="0" windowWidth="5976" windowHeight="5952" tabRatio="604"/>
  </bookViews>
  <sheets>
    <sheet name="Estado de Resultad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C40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C37" i="2"/>
  <c r="D33" i="2" l="1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D28" i="2"/>
  <c r="E28" i="2"/>
  <c r="F28" i="2"/>
  <c r="G28" i="2"/>
  <c r="G29" i="2" s="1"/>
  <c r="H28" i="2"/>
  <c r="I28" i="2"/>
  <c r="J28" i="2"/>
  <c r="K28" i="2"/>
  <c r="K29" i="2" s="1"/>
  <c r="L28" i="2"/>
  <c r="M28" i="2"/>
  <c r="N28" i="2"/>
  <c r="O28" i="2"/>
  <c r="O29" i="2" s="1"/>
  <c r="P28" i="2"/>
  <c r="Q28" i="2"/>
  <c r="R28" i="2"/>
  <c r="S28" i="2"/>
  <c r="S29" i="2" s="1"/>
  <c r="T28" i="2"/>
  <c r="U28" i="2"/>
  <c r="V28" i="2"/>
  <c r="W28" i="2"/>
  <c r="W29" i="2" s="1"/>
  <c r="X28" i="2"/>
  <c r="Y28" i="2"/>
  <c r="Z28" i="2"/>
  <c r="AA28" i="2"/>
  <c r="AA29" i="2" s="1"/>
  <c r="AB28" i="2"/>
  <c r="AC28" i="2"/>
  <c r="AD28" i="2"/>
  <c r="AE28" i="2"/>
  <c r="AE29" i="2" s="1"/>
  <c r="AF28" i="2"/>
  <c r="AG28" i="2"/>
  <c r="AH28" i="2"/>
  <c r="AI28" i="2"/>
  <c r="AI29" i="2" s="1"/>
  <c r="AJ28" i="2"/>
  <c r="AK28" i="2"/>
  <c r="D29" i="2"/>
  <c r="E29" i="2"/>
  <c r="F29" i="2"/>
  <c r="H29" i="2"/>
  <c r="I29" i="2"/>
  <c r="J29" i="2"/>
  <c r="L29" i="2"/>
  <c r="M29" i="2"/>
  <c r="N29" i="2"/>
  <c r="P29" i="2"/>
  <c r="Q29" i="2"/>
  <c r="R29" i="2"/>
  <c r="T29" i="2"/>
  <c r="U29" i="2"/>
  <c r="V29" i="2"/>
  <c r="X29" i="2"/>
  <c r="Y29" i="2"/>
  <c r="Z29" i="2"/>
  <c r="AB29" i="2"/>
  <c r="AC29" i="2"/>
  <c r="AD29" i="2"/>
  <c r="AF29" i="2"/>
  <c r="AG29" i="2"/>
  <c r="AH29" i="2"/>
  <c r="AJ29" i="2"/>
  <c r="AK29" i="2"/>
  <c r="C29" i="2"/>
  <c r="C33" i="2" s="1"/>
  <c r="C36" i="2" s="1"/>
  <c r="C43" i="2" s="1"/>
  <c r="C45" i="2" s="1"/>
  <c r="C28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B40" i="2" l="1"/>
  <c r="B37" i="2"/>
  <c r="B28" i="2"/>
  <c r="B20" i="2"/>
  <c r="B29" i="2" l="1"/>
  <c r="B33" i="2" s="1"/>
  <c r="B36" i="2" s="1"/>
  <c r="B43" i="2" s="1"/>
  <c r="B45" i="2" s="1"/>
  <c r="AL15" i="2" l="1"/>
  <c r="AL16" i="2"/>
  <c r="AL17" i="2"/>
  <c r="AL18" i="2"/>
  <c r="AL19" i="2"/>
  <c r="AL22" i="2"/>
  <c r="AL23" i="2"/>
  <c r="AL24" i="2"/>
  <c r="AL25" i="2"/>
  <c r="AL26" i="2"/>
  <c r="AL27" i="2"/>
  <c r="AL30" i="2"/>
  <c r="AL31" i="2"/>
  <c r="AL32" i="2"/>
  <c r="AL35" i="2"/>
  <c r="AL38" i="2"/>
  <c r="AL39" i="2"/>
  <c r="AL42" i="2"/>
  <c r="AL44" i="2"/>
  <c r="AL14" i="2"/>
  <c r="AL34" i="2"/>
  <c r="AL41" i="2"/>
  <c r="AL40" i="2" l="1"/>
  <c r="AL28" i="2"/>
  <c r="AL20" i="2"/>
  <c r="AL37" i="2"/>
  <c r="AL29" i="2" l="1"/>
  <c r="AL33" i="2" s="1"/>
  <c r="AL36" i="2" s="1"/>
  <c r="AL43" i="2" s="1"/>
  <c r="AL45" i="2" s="1"/>
</calcChain>
</file>

<file path=xl/sharedStrings.xml><?xml version="1.0" encoding="utf-8"?>
<sst xmlns="http://schemas.openxmlformats.org/spreadsheetml/2006/main" count="76" uniqueCount="75">
  <si>
    <t>Obligaciones financieras</t>
  </si>
  <si>
    <t>Cifras expresadas en Córdobas</t>
  </si>
  <si>
    <t>Ingresos financieros, por:</t>
  </si>
  <si>
    <t>Disponibilidades</t>
  </si>
  <si>
    <t>Inversiones negociables y a vencimiento</t>
  </si>
  <si>
    <t>Utilidad en venta de inversiones en valores</t>
  </si>
  <si>
    <t>Cartera de créditos</t>
  </si>
  <si>
    <t>Diferencia Cambiaria</t>
  </si>
  <si>
    <t>Otros ingresos</t>
  </si>
  <si>
    <t>Total ingresos financieros</t>
  </si>
  <si>
    <t>Gastos financieros, por:</t>
  </si>
  <si>
    <t>Obligaciones con instituciones financieras y otros financiamientos</t>
  </si>
  <si>
    <t>Pérdida en venta de inversiones en valores</t>
  </si>
  <si>
    <t>Deuda subordinada y obligaciones convertibles en acciones</t>
  </si>
  <si>
    <t>Otros gastos</t>
  </si>
  <si>
    <t>Total gastos financieros</t>
  </si>
  <si>
    <t>Margen financiero bruto</t>
  </si>
  <si>
    <t>Gasto por provisión por incobrabilidad de la cartera de créditos directos</t>
  </si>
  <si>
    <t>Ingresos por recuperación de la cartera de creditos directa saneada</t>
  </si>
  <si>
    <t>Gastos por deterioro de inversiones neto de ingresos por recuperaciones de inversiones saneadas</t>
  </si>
  <si>
    <t>Margen financiero neto</t>
  </si>
  <si>
    <t>Ingresos operativos diversos</t>
  </si>
  <si>
    <t>Gastos operativos diversos</t>
  </si>
  <si>
    <t>Resultado operativo bruto</t>
  </si>
  <si>
    <t>Participación en resultados de asociadas</t>
  </si>
  <si>
    <t>Utilidades en asociadas</t>
  </si>
  <si>
    <t>Pérdidas en asociadas</t>
  </si>
  <si>
    <t>Gastos de administración</t>
  </si>
  <si>
    <t>Gastos de administración y otros</t>
  </si>
  <si>
    <t>Gastos con personas vinculadas</t>
  </si>
  <si>
    <t>Resultado antes del impuesto a la renta</t>
  </si>
  <si>
    <t>Impuesto a la renta</t>
  </si>
  <si>
    <t>Resultado del ejercicio</t>
  </si>
  <si>
    <t>ACODEP</t>
  </si>
  <si>
    <t xml:space="preserve">ADIM </t>
  </si>
  <si>
    <t>AFODENIC</t>
  </si>
  <si>
    <t>ALDEA GLOBAL</t>
  </si>
  <si>
    <t>AMC Nicaragua S.A.</t>
  </si>
  <si>
    <t xml:space="preserve">ASODENIC </t>
  </si>
  <si>
    <t>CAFINSA</t>
  </si>
  <si>
    <t>CEPRODEL</t>
  </si>
  <si>
    <t xml:space="preserve">CONFIANSA </t>
  </si>
  <si>
    <t>CREDITODO S.A.</t>
  </si>
  <si>
    <t>FINDE</t>
  </si>
  <si>
    <t xml:space="preserve">FUDEMI </t>
  </si>
  <si>
    <t>FUNDACION FDL</t>
  </si>
  <si>
    <t xml:space="preserve">FUNDEMUJER </t>
  </si>
  <si>
    <t>FUNDENUSE S.A.</t>
  </si>
  <si>
    <t>GENTE MAS GENTE S.A.</t>
  </si>
  <si>
    <t>GMG SERVICIOS Nicaragua S.A.</t>
  </si>
  <si>
    <t>INSTACREDIT S.A.</t>
  </si>
  <si>
    <t>LEON 2000 IMF S.A.</t>
  </si>
  <si>
    <t xml:space="preserve">MI CREDITO S.A. </t>
  </si>
  <si>
    <t>OPORTUCREDIT S.A.</t>
  </si>
  <si>
    <t>PANA PANA</t>
  </si>
  <si>
    <t>PRESTANIC</t>
  </si>
  <si>
    <t>PRODESA CORP S.A.</t>
  </si>
  <si>
    <t>TOTAL</t>
  </si>
  <si>
    <t>TODAS LAS INSTITUCIONES</t>
  </si>
  <si>
    <r>
      <t xml:space="preserve">ESTADO DE RESULTADOS </t>
    </r>
    <r>
      <rPr>
        <b/>
        <vertAlign val="superscript"/>
        <sz val="11"/>
        <color indexed="62"/>
        <rFont val="Calibri"/>
        <family val="2"/>
      </rPr>
      <t>1</t>
    </r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</si>
  <si>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</si>
  <si>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FUMDEC</t>
  </si>
  <si>
    <t>MERCAPITAL, S.A.</t>
  </si>
  <si>
    <t>FINANCIA IFIM, S.A.</t>
  </si>
  <si>
    <t>SOYAHORA, S.A.</t>
  </si>
  <si>
    <t>UNICOSERVI, S.A.</t>
  </si>
  <si>
    <t>CREDIEXPRESS, S.A.</t>
  </si>
  <si>
    <t>CREDIGLOBEX, S.A.</t>
  </si>
  <si>
    <t>Tipo de Cambio Oficial al 30/04/2017 es de C$ 29.7989 por US$1 dólar</t>
  </si>
  <si>
    <t>SERFIDE S.A.</t>
  </si>
  <si>
    <t xml:space="preserve">SERFIGSA </t>
  </si>
  <si>
    <t>PROMUJER LLC Sucursal Nicaragua</t>
  </si>
  <si>
    <t>ACUMULADO DEL 1RO DE ENERO AL 30 DE ABRIL DEL 2017</t>
  </si>
  <si>
    <t>ACCIONA FINANCE, S.A.</t>
  </si>
  <si>
    <t>CREDIFÁCIL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</si>
</sst>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vertAlign val="superscript"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6" borderId="0" xfId="0" applyFont="1" applyFill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0" fontId="0" fillId="0" borderId="3" xfId="0" applyBorder="1"/>
    <xf numFmtId="4" fontId="0" fillId="0" borderId="0" xfId="0" applyNumberFormat="1"/>
    <xf numFmtId="0" fontId="1" fillId="2" borderId="4" xfId="0" applyFont="1" applyFill="1" applyBorder="1" applyAlignment="1">
      <alignment horizontal="center"/>
    </xf>
    <xf numFmtId="39" fontId="1" fillId="4" borderId="3" xfId="0" applyNumberFormat="1" applyFont="1" applyFill="1" applyBorder="1" applyAlignment="1">
      <alignment horizontal="right"/>
    </xf>
    <xf numFmtId="39" fontId="0" fillId="0" borderId="0" xfId="0" applyNumberFormat="1"/>
    <xf numFmtId="0" fontId="1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4" fillId="6" borderId="0" xfId="0" applyFont="1" applyFill="1" applyAlignment="1">
      <alignment wrapText="1"/>
    </xf>
    <xf numFmtId="9" fontId="0" fillId="0" borderId="0" xfId="1" applyFont="1"/>
    <xf numFmtId="0" fontId="6" fillId="6" borderId="0" xfId="0" applyFont="1" applyFill="1"/>
    <xf numFmtId="0" fontId="8" fillId="6" borderId="0" xfId="0" applyFont="1" applyFill="1"/>
    <xf numFmtId="0" fontId="9" fillId="6" borderId="0" xfId="0" applyFont="1" applyFill="1"/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/>
    </xf>
    <xf numFmtId="0" fontId="1" fillId="2" borderId="11" xfId="0" applyFont="1" applyFill="1" applyBorder="1" applyAlignment="1">
      <alignment horizontal="center" wrapText="1"/>
    </xf>
    <xf numFmtId="39" fontId="0" fillId="0" borderId="3" xfId="0" applyNumberFormat="1" applyBorder="1" applyAlignment="1">
      <alignment horizontal="right"/>
    </xf>
    <xf numFmtId="39" fontId="0" fillId="0" borderId="3" xfId="0" applyNumberFormat="1" applyFont="1" applyBorder="1" applyAlignment="1">
      <alignment horizontal="right"/>
    </xf>
    <xf numFmtId="39" fontId="0" fillId="0" borderId="8" xfId="0" applyNumberFormat="1" applyBorder="1" applyAlignment="1">
      <alignment horizontal="right"/>
    </xf>
    <xf numFmtId="39" fontId="1" fillId="4" borderId="9" xfId="0" applyNumberFormat="1" applyFont="1" applyFill="1" applyBorder="1" applyAlignment="1">
      <alignment horizontal="right"/>
    </xf>
    <xf numFmtId="39" fontId="0" fillId="0" borderId="4" xfId="0" applyNumberFormat="1" applyFill="1" applyBorder="1" applyAlignment="1">
      <alignment horizontal="right"/>
    </xf>
    <xf numFmtId="2" fontId="0" fillId="0" borderId="0" xfId="0" applyNumberFormat="1"/>
    <xf numFmtId="39" fontId="0" fillId="0" borderId="3" xfId="0" applyNumberFormat="1" applyFill="1" applyBorder="1" applyAlignment="1">
      <alignment horizontal="right"/>
    </xf>
    <xf numFmtId="4" fontId="2" fillId="0" borderId="0" xfId="0" applyNumberFormat="1" applyFont="1"/>
    <xf numFmtId="165" fontId="0" fillId="0" borderId="0" xfId="4" applyFont="1"/>
    <xf numFmtId="39" fontId="0" fillId="0" borderId="8" xfId="0" applyNumberFormat="1" applyFill="1" applyBorder="1" applyAlignment="1">
      <alignment horizontal="right"/>
    </xf>
    <xf numFmtId="0" fontId="2" fillId="3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</cellXfs>
  <cellStyles count="5">
    <cellStyle name="Millares" xfId="4" builtinId="3"/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5</xdr:row>
      <xdr:rowOff>14064</xdr:rowOff>
    </xdr:to>
    <xdr:pic>
      <xdr:nvPicPr>
        <xdr:cNvPr id="2" name="Imagen 1" descr="CONA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7675" cy="928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5:AM51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43" sqref="C43"/>
    </sheetView>
  </sheetViews>
  <sheetFormatPr baseColWidth="10" defaultRowHeight="14.4" x14ac:dyDescent="0.3"/>
  <cols>
    <col min="1" max="1" width="65.33203125" customWidth="1"/>
    <col min="2" max="2" width="19.21875" hidden="1" customWidth="1"/>
    <col min="3" max="3" width="15.33203125" customWidth="1"/>
    <col min="4" max="4" width="14" customWidth="1"/>
    <col min="5" max="5" width="14.44140625" customWidth="1"/>
    <col min="6" max="6" width="16.109375" customWidth="1"/>
    <col min="7" max="7" width="14" customWidth="1"/>
    <col min="8" max="8" width="14.77734375" customWidth="1"/>
    <col min="9" max="9" width="15.6640625" customWidth="1"/>
    <col min="10" max="10" width="15.5546875" customWidth="1"/>
    <col min="11" max="11" width="15.33203125" customWidth="1"/>
    <col min="12" max="12" width="17.88671875" customWidth="1"/>
    <col min="13" max="13" width="16.33203125" customWidth="1"/>
    <col min="14" max="14" width="17" customWidth="1"/>
    <col min="15" max="15" width="16.6640625" customWidth="1"/>
    <col min="16" max="16" width="14.6640625" customWidth="1"/>
    <col min="17" max="17" width="15.88671875" customWidth="1"/>
    <col min="18" max="18" width="15.5546875" customWidth="1"/>
    <col min="19" max="19" width="13.33203125" customWidth="1"/>
    <col min="20" max="20" width="16.77734375" customWidth="1"/>
    <col min="21" max="21" width="14.33203125" customWidth="1"/>
    <col min="22" max="22" width="14.21875" customWidth="1"/>
    <col min="23" max="23" width="18.109375" customWidth="1"/>
    <col min="24" max="24" width="16.21875" customWidth="1"/>
    <col min="25" max="25" width="14.88671875" customWidth="1"/>
    <col min="26" max="26" width="13.44140625" customWidth="1"/>
    <col min="27" max="27" width="16.33203125" customWidth="1"/>
    <col min="28" max="28" width="15.5546875" customWidth="1"/>
    <col min="29" max="29" width="15.109375" customWidth="1"/>
    <col min="30" max="30" width="14.33203125" customWidth="1"/>
    <col min="31" max="31" width="16.6640625" customWidth="1"/>
    <col min="32" max="32" width="17.77734375" customWidth="1"/>
    <col min="33" max="33" width="17.6640625" customWidth="1"/>
    <col min="34" max="34" width="14.33203125" customWidth="1"/>
    <col min="35" max="36" width="15.6640625" customWidth="1"/>
    <col min="37" max="37" width="16.33203125" customWidth="1"/>
    <col min="38" max="38" width="17.88671875" customWidth="1"/>
    <col min="39" max="39" width="14" customWidth="1"/>
  </cols>
  <sheetData>
    <row r="5" spans="1:38" x14ac:dyDescent="0.3">
      <c r="AL5" s="20"/>
    </row>
    <row r="7" spans="1:38" x14ac:dyDescent="0.3">
      <c r="A7" s="2" t="s">
        <v>58</v>
      </c>
      <c r="B7" s="2"/>
      <c r="G7" s="36"/>
      <c r="T7" s="13"/>
    </row>
    <row r="8" spans="1:38" ht="16.2" x14ac:dyDescent="0.3">
      <c r="A8" s="21" t="s">
        <v>59</v>
      </c>
      <c r="B8" s="21"/>
    </row>
    <row r="9" spans="1:38" x14ac:dyDescent="0.3">
      <c r="A9" s="2" t="s">
        <v>72</v>
      </c>
      <c r="B9" s="2"/>
    </row>
    <row r="10" spans="1:38" x14ac:dyDescent="0.3">
      <c r="A10" s="2" t="s">
        <v>1</v>
      </c>
      <c r="B10" s="2"/>
    </row>
    <row r="11" spans="1:38" ht="15" thickBot="1" x14ac:dyDescent="0.35">
      <c r="A11" s="2"/>
      <c r="B11" s="2"/>
    </row>
    <row r="12" spans="1:38" ht="30" customHeight="1" x14ac:dyDescent="0.3">
      <c r="A12" s="1"/>
      <c r="B12" s="14" t="s">
        <v>73</v>
      </c>
      <c r="C12" s="17" t="s">
        <v>33</v>
      </c>
      <c r="D12" s="17" t="s">
        <v>34</v>
      </c>
      <c r="E12" s="17" t="s">
        <v>35</v>
      </c>
      <c r="F12" s="18" t="s">
        <v>36</v>
      </c>
      <c r="G12" s="18" t="s">
        <v>37</v>
      </c>
      <c r="H12" s="17" t="s">
        <v>38</v>
      </c>
      <c r="I12" s="17" t="s">
        <v>39</v>
      </c>
      <c r="J12" s="17" t="s">
        <v>40</v>
      </c>
      <c r="K12" s="17" t="s">
        <v>41</v>
      </c>
      <c r="L12" s="17" t="s">
        <v>66</v>
      </c>
      <c r="M12" s="17" t="s">
        <v>74</v>
      </c>
      <c r="N12" s="17" t="s">
        <v>67</v>
      </c>
      <c r="O12" s="18" t="s">
        <v>42</v>
      </c>
      <c r="P12" s="18" t="s">
        <v>63</v>
      </c>
      <c r="Q12" s="17" t="s">
        <v>43</v>
      </c>
      <c r="R12" s="17" t="s">
        <v>44</v>
      </c>
      <c r="S12" s="18" t="s">
        <v>61</v>
      </c>
      <c r="T12" s="18" t="s">
        <v>45</v>
      </c>
      <c r="U12" s="17" t="s">
        <v>46</v>
      </c>
      <c r="V12" s="18" t="s">
        <v>47</v>
      </c>
      <c r="W12" s="18" t="s">
        <v>48</v>
      </c>
      <c r="X12" s="25" t="s">
        <v>49</v>
      </c>
      <c r="Y12" s="18" t="s">
        <v>50</v>
      </c>
      <c r="Z12" s="27" t="s">
        <v>51</v>
      </c>
      <c r="AA12" s="14" t="s">
        <v>62</v>
      </c>
      <c r="AB12" s="18" t="s">
        <v>52</v>
      </c>
      <c r="AC12" s="18" t="s">
        <v>53</v>
      </c>
      <c r="AD12" s="17" t="s">
        <v>54</v>
      </c>
      <c r="AE12" s="17" t="s">
        <v>55</v>
      </c>
      <c r="AF12" s="18" t="s">
        <v>56</v>
      </c>
      <c r="AG12" s="18" t="s">
        <v>71</v>
      </c>
      <c r="AH12" s="18" t="s">
        <v>69</v>
      </c>
      <c r="AI12" s="17" t="s">
        <v>70</v>
      </c>
      <c r="AJ12" s="24" t="s">
        <v>64</v>
      </c>
      <c r="AK12" s="24" t="s">
        <v>65</v>
      </c>
      <c r="AL12" s="11" t="s">
        <v>57</v>
      </c>
    </row>
    <row r="13" spans="1:38" x14ac:dyDescent="0.3">
      <c r="A13" s="3" t="s">
        <v>2</v>
      </c>
      <c r="B13" s="3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x14ac:dyDescent="0.3">
      <c r="A14" s="4" t="s">
        <v>3</v>
      </c>
      <c r="B14" s="39"/>
      <c r="C14" s="28">
        <v>988.2</v>
      </c>
      <c r="D14" s="28">
        <v>5608.84</v>
      </c>
      <c r="E14" s="28">
        <v>11226.89</v>
      </c>
      <c r="F14" s="28">
        <v>51360.6</v>
      </c>
      <c r="G14" s="28">
        <v>0</v>
      </c>
      <c r="H14" s="28">
        <v>22588.16</v>
      </c>
      <c r="I14" s="28">
        <v>976.58</v>
      </c>
      <c r="J14" s="28">
        <v>3042.66</v>
      </c>
      <c r="K14" s="28">
        <v>12940.52</v>
      </c>
      <c r="L14" s="28">
        <v>0</v>
      </c>
      <c r="M14" s="28">
        <v>0</v>
      </c>
      <c r="N14" s="28">
        <v>0</v>
      </c>
      <c r="O14" s="34">
        <v>537.41</v>
      </c>
      <c r="P14" s="28">
        <v>0</v>
      </c>
      <c r="Q14" s="28">
        <v>3480.31</v>
      </c>
      <c r="R14" s="28">
        <v>10340.290000000001</v>
      </c>
      <c r="S14" s="28">
        <v>2242.89</v>
      </c>
      <c r="T14" s="28">
        <v>451801.32</v>
      </c>
      <c r="U14" s="28">
        <v>5898.47</v>
      </c>
      <c r="V14" s="28">
        <v>145844.29</v>
      </c>
      <c r="W14" s="28">
        <v>60797.39</v>
      </c>
      <c r="X14" s="28">
        <v>74497.64</v>
      </c>
      <c r="Y14" s="28">
        <v>29590.94</v>
      </c>
      <c r="Z14" s="28">
        <v>0</v>
      </c>
      <c r="AA14" s="29">
        <v>573.54999999999995</v>
      </c>
      <c r="AB14" s="28">
        <v>114114.96</v>
      </c>
      <c r="AC14" s="28">
        <v>0</v>
      </c>
      <c r="AD14" s="28">
        <v>59433.88</v>
      </c>
      <c r="AE14" s="28">
        <v>0</v>
      </c>
      <c r="AF14" s="28">
        <v>118818.09</v>
      </c>
      <c r="AG14" s="28">
        <v>328944.05</v>
      </c>
      <c r="AH14" s="28">
        <v>1535.85</v>
      </c>
      <c r="AI14" s="28">
        <v>113170.76</v>
      </c>
      <c r="AJ14" s="28">
        <v>5343.94</v>
      </c>
      <c r="AK14" s="28">
        <v>0</v>
      </c>
      <c r="AL14" s="28">
        <f t="shared" ref="AL14:AL19" si="0">+SUM(C14:AK14)</f>
        <v>1635698.4800000002</v>
      </c>
    </row>
    <row r="15" spans="1:38" x14ac:dyDescent="0.3">
      <c r="A15" s="4" t="s">
        <v>4</v>
      </c>
      <c r="B15" s="39"/>
      <c r="C15" s="28">
        <v>3095.81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893.61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469167.32</v>
      </c>
      <c r="AJ15" s="28">
        <v>0</v>
      </c>
      <c r="AK15" s="28">
        <v>0</v>
      </c>
      <c r="AL15" s="28">
        <f t="shared" si="0"/>
        <v>473156.74</v>
      </c>
    </row>
    <row r="16" spans="1:38" x14ac:dyDescent="0.3">
      <c r="A16" s="4" t="s">
        <v>5</v>
      </c>
      <c r="B16" s="39"/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2544586.8199999998</v>
      </c>
      <c r="K16" s="28">
        <v>0</v>
      </c>
      <c r="L16" s="28">
        <v>0</v>
      </c>
      <c r="M16" s="28">
        <v>0</v>
      </c>
      <c r="N16" s="28">
        <v>15572621.539999999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4559125.97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f t="shared" si="0"/>
        <v>22676334.329999998</v>
      </c>
    </row>
    <row r="17" spans="1:39" x14ac:dyDescent="0.3">
      <c r="A17" s="4" t="s">
        <v>6</v>
      </c>
      <c r="B17" s="39"/>
      <c r="C17" s="28">
        <v>10109595.42</v>
      </c>
      <c r="D17" s="28">
        <v>8976944.0999999996</v>
      </c>
      <c r="E17" s="28">
        <v>5609075.2999999998</v>
      </c>
      <c r="F17" s="28">
        <v>6238835.1699999999</v>
      </c>
      <c r="G17" s="28">
        <v>6911565.54</v>
      </c>
      <c r="H17" s="28">
        <v>22323116.710000001</v>
      </c>
      <c r="I17" s="28">
        <v>2319257.0099999998</v>
      </c>
      <c r="J17" s="28">
        <v>636398.92000000004</v>
      </c>
      <c r="K17" s="28">
        <v>18292394.240199998</v>
      </c>
      <c r="L17" s="28">
        <v>124194983.96000001</v>
      </c>
      <c r="M17" s="28">
        <v>59084802.909999996</v>
      </c>
      <c r="N17" s="28">
        <v>66362.460000000006</v>
      </c>
      <c r="O17" s="34">
        <v>1401654.17</v>
      </c>
      <c r="P17" s="28">
        <v>3659942.38</v>
      </c>
      <c r="Q17" s="28">
        <v>8886164.6800999995</v>
      </c>
      <c r="R17" s="28">
        <v>11071055.5679</v>
      </c>
      <c r="S17" s="28">
        <v>1593251.16</v>
      </c>
      <c r="T17" s="28">
        <v>78574535.13000001</v>
      </c>
      <c r="U17" s="28">
        <v>1816825.38</v>
      </c>
      <c r="V17" s="28">
        <v>69088730.400000006</v>
      </c>
      <c r="W17" s="28">
        <v>156748068.50999999</v>
      </c>
      <c r="X17" s="28">
        <v>352946584.08999997</v>
      </c>
      <c r="Y17" s="28">
        <v>173352145.40000001</v>
      </c>
      <c r="Z17" s="28">
        <v>7499887.2400000002</v>
      </c>
      <c r="AA17" s="28">
        <v>1241834.3900000001</v>
      </c>
      <c r="AB17" s="28">
        <v>46464434.630000003</v>
      </c>
      <c r="AC17" s="28">
        <v>16104577.560000001</v>
      </c>
      <c r="AD17" s="28">
        <v>8384742.4199999999</v>
      </c>
      <c r="AE17" s="28">
        <v>154464.09</v>
      </c>
      <c r="AF17" s="28">
        <v>57298400.710000001</v>
      </c>
      <c r="AG17" s="28">
        <v>120948099.66</v>
      </c>
      <c r="AH17" s="28">
        <v>3436487.04</v>
      </c>
      <c r="AI17" s="28">
        <v>39224034.25</v>
      </c>
      <c r="AJ17" s="28">
        <v>3619359.8199999994</v>
      </c>
      <c r="AK17" s="28">
        <v>298526214.68000001</v>
      </c>
      <c r="AL17" s="28">
        <f t="shared" si="0"/>
        <v>1726804825.0982003</v>
      </c>
    </row>
    <row r="18" spans="1:39" x14ac:dyDescent="0.3">
      <c r="A18" s="4" t="s">
        <v>7</v>
      </c>
      <c r="B18" s="39"/>
      <c r="C18" s="28">
        <v>3987853.6</v>
      </c>
      <c r="D18" s="28">
        <v>728779.69</v>
      </c>
      <c r="E18" s="28">
        <v>755916.92</v>
      </c>
      <c r="F18" s="28">
        <v>8075567</v>
      </c>
      <c r="G18" s="28">
        <v>824019.14</v>
      </c>
      <c r="H18" s="28">
        <v>180981.61</v>
      </c>
      <c r="I18" s="28">
        <v>149413.25</v>
      </c>
      <c r="J18" s="28">
        <v>0</v>
      </c>
      <c r="K18" s="28">
        <v>1395434.1177000001</v>
      </c>
      <c r="L18" s="28">
        <v>253336.36000000002</v>
      </c>
      <c r="M18" s="28">
        <v>82649.22</v>
      </c>
      <c r="N18" s="28">
        <v>104277.51</v>
      </c>
      <c r="O18" s="28">
        <v>205841.81</v>
      </c>
      <c r="P18" s="34">
        <v>941789.32000000007</v>
      </c>
      <c r="Q18" s="28">
        <v>1707630.7783000001</v>
      </c>
      <c r="R18" s="28">
        <v>1474907.02</v>
      </c>
      <c r="S18" s="28">
        <v>262249.49</v>
      </c>
      <c r="T18" s="28">
        <v>22359414.510000002</v>
      </c>
      <c r="U18" s="28">
        <v>175458.95</v>
      </c>
      <c r="V18" s="28">
        <v>10674386.32</v>
      </c>
      <c r="W18" s="28">
        <v>9642725.1899999995</v>
      </c>
      <c r="X18" s="28">
        <v>0</v>
      </c>
      <c r="Y18" s="28">
        <v>239390.26</v>
      </c>
      <c r="Z18" s="28">
        <v>902020.68</v>
      </c>
      <c r="AA18" s="34">
        <v>597195.70000000007</v>
      </c>
      <c r="AB18" s="28">
        <v>8068185.5999999996</v>
      </c>
      <c r="AC18" s="28">
        <v>82.38</v>
      </c>
      <c r="AD18" s="28">
        <v>1126190.57</v>
      </c>
      <c r="AE18" s="28">
        <v>321.23</v>
      </c>
      <c r="AF18" s="28">
        <v>12089035.380000001</v>
      </c>
      <c r="AG18" s="28">
        <v>11594681.949999999</v>
      </c>
      <c r="AH18" s="28">
        <v>313211.54000000004</v>
      </c>
      <c r="AI18" s="28">
        <v>6376344.4199999999</v>
      </c>
      <c r="AJ18" s="28">
        <v>310914.25999999995</v>
      </c>
      <c r="AK18" s="28">
        <v>2000464.4300000002</v>
      </c>
      <c r="AL18" s="28">
        <f t="shared" si="0"/>
        <v>107600670.20600002</v>
      </c>
    </row>
    <row r="19" spans="1:39" x14ac:dyDescent="0.3">
      <c r="A19" s="4" t="s">
        <v>8</v>
      </c>
      <c r="B19" s="39"/>
      <c r="C19" s="28">
        <v>207822.15</v>
      </c>
      <c r="D19" s="28">
        <v>0</v>
      </c>
      <c r="E19" s="28">
        <v>102985.41</v>
      </c>
      <c r="F19" s="28">
        <v>1983312.95</v>
      </c>
      <c r="G19" s="28">
        <v>6548.58</v>
      </c>
      <c r="H19" s="28">
        <v>3669503.77</v>
      </c>
      <c r="I19" s="28">
        <v>221352.01</v>
      </c>
      <c r="J19" s="28">
        <v>0</v>
      </c>
      <c r="K19" s="28">
        <v>15.44</v>
      </c>
      <c r="L19" s="28">
        <v>0</v>
      </c>
      <c r="M19" s="28">
        <v>0</v>
      </c>
      <c r="N19" s="28">
        <v>0</v>
      </c>
      <c r="O19" s="28">
        <v>442753.99</v>
      </c>
      <c r="P19" s="28">
        <v>0</v>
      </c>
      <c r="Q19" s="28">
        <v>0</v>
      </c>
      <c r="R19" s="28">
        <v>2906413.81</v>
      </c>
      <c r="S19" s="28">
        <v>1795368.09</v>
      </c>
      <c r="T19" s="28">
        <v>1605718.43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556218.27</v>
      </c>
      <c r="AA19" s="28">
        <v>0</v>
      </c>
      <c r="AB19" s="28">
        <v>0</v>
      </c>
      <c r="AC19" s="28">
        <v>0</v>
      </c>
      <c r="AD19" s="28">
        <v>0</v>
      </c>
      <c r="AE19" s="28">
        <v>3615235.33</v>
      </c>
      <c r="AF19" s="28">
        <v>9447.35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f t="shared" si="0"/>
        <v>17122695.579999998</v>
      </c>
    </row>
    <row r="20" spans="1:39" x14ac:dyDescent="0.3">
      <c r="A20" s="5" t="s">
        <v>9</v>
      </c>
      <c r="B20" s="12">
        <f>SUM(B14:B19)</f>
        <v>0</v>
      </c>
      <c r="C20" s="12">
        <f>SUM(C14:C19)</f>
        <v>14309355.18</v>
      </c>
      <c r="D20" s="12">
        <f t="shared" ref="D20:AK20" si="1">SUM(D14:D19)</f>
        <v>9711332.629999999</v>
      </c>
      <c r="E20" s="12">
        <f t="shared" si="1"/>
        <v>6479204.5199999996</v>
      </c>
      <c r="F20" s="12">
        <f t="shared" si="1"/>
        <v>16349075.719999999</v>
      </c>
      <c r="G20" s="12">
        <f t="shared" si="1"/>
        <v>7742133.2599999998</v>
      </c>
      <c r="H20" s="12">
        <f t="shared" si="1"/>
        <v>26196190.25</v>
      </c>
      <c r="I20" s="12">
        <f t="shared" si="1"/>
        <v>2690998.8499999996</v>
      </c>
      <c r="J20" s="12">
        <f t="shared" si="1"/>
        <v>3184922.01</v>
      </c>
      <c r="K20" s="12">
        <f t="shared" si="1"/>
        <v>19700784.317899998</v>
      </c>
      <c r="L20" s="12">
        <f t="shared" si="1"/>
        <v>124448320.32000001</v>
      </c>
      <c r="M20" s="12">
        <f t="shared" si="1"/>
        <v>59167452.129999995</v>
      </c>
      <c r="N20" s="12">
        <f t="shared" si="1"/>
        <v>15743261.51</v>
      </c>
      <c r="O20" s="12">
        <f t="shared" si="1"/>
        <v>2050787.38</v>
      </c>
      <c r="P20" s="12">
        <f t="shared" si="1"/>
        <v>4601731.7</v>
      </c>
      <c r="Q20" s="12">
        <f t="shared" si="1"/>
        <v>10597275.7684</v>
      </c>
      <c r="R20" s="12">
        <f t="shared" si="1"/>
        <v>15462716.687899999</v>
      </c>
      <c r="S20" s="12">
        <f t="shared" si="1"/>
        <v>3653111.63</v>
      </c>
      <c r="T20" s="12">
        <f t="shared" si="1"/>
        <v>107550595.36000003</v>
      </c>
      <c r="U20" s="12">
        <f t="shared" si="1"/>
        <v>1998182.7999999998</v>
      </c>
      <c r="V20" s="12">
        <f t="shared" si="1"/>
        <v>79908961.01000002</v>
      </c>
      <c r="W20" s="12">
        <f t="shared" si="1"/>
        <v>166451591.08999997</v>
      </c>
      <c r="X20" s="12">
        <f t="shared" si="1"/>
        <v>353021081.72999996</v>
      </c>
      <c r="Y20" s="12">
        <f t="shared" si="1"/>
        <v>173621126.59999999</v>
      </c>
      <c r="Z20" s="12">
        <f t="shared" si="1"/>
        <v>8958126.1899999995</v>
      </c>
      <c r="AA20" s="12">
        <f t="shared" si="1"/>
        <v>1839603.6400000001</v>
      </c>
      <c r="AB20" s="12">
        <f t="shared" si="1"/>
        <v>54646735.190000005</v>
      </c>
      <c r="AC20" s="12">
        <f t="shared" si="1"/>
        <v>16104659.940000001</v>
      </c>
      <c r="AD20" s="12">
        <f t="shared" si="1"/>
        <v>9570366.870000001</v>
      </c>
      <c r="AE20" s="12">
        <f t="shared" si="1"/>
        <v>3770020.65</v>
      </c>
      <c r="AF20" s="12">
        <f t="shared" si="1"/>
        <v>69515701.530000001</v>
      </c>
      <c r="AG20" s="12">
        <f t="shared" si="1"/>
        <v>132871725.66</v>
      </c>
      <c r="AH20" s="12">
        <f t="shared" si="1"/>
        <v>3751234.43</v>
      </c>
      <c r="AI20" s="12">
        <f t="shared" si="1"/>
        <v>46182716.75</v>
      </c>
      <c r="AJ20" s="12">
        <f t="shared" si="1"/>
        <v>3935618.0199999991</v>
      </c>
      <c r="AK20" s="12">
        <f t="shared" si="1"/>
        <v>300526679.11000001</v>
      </c>
      <c r="AL20" s="12">
        <f t="shared" ref="AL20" si="2">SUM(AL14:AL19)</f>
        <v>1876313380.4342003</v>
      </c>
    </row>
    <row r="21" spans="1:39" x14ac:dyDescent="0.3">
      <c r="A21" s="6" t="s">
        <v>10</v>
      </c>
      <c r="B21" s="4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9" x14ac:dyDescent="0.3">
      <c r="A22" s="4" t="s">
        <v>0</v>
      </c>
      <c r="B22" s="39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32">
        <v>0</v>
      </c>
      <c r="K22" s="28">
        <v>0</v>
      </c>
      <c r="L22" s="28">
        <v>0</v>
      </c>
      <c r="M22" s="32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32">
        <v>0</v>
      </c>
      <c r="V22" s="28">
        <v>0</v>
      </c>
      <c r="W22" s="32">
        <v>0</v>
      </c>
      <c r="X22" s="28">
        <v>0</v>
      </c>
      <c r="Y22" s="28">
        <v>0</v>
      </c>
      <c r="Z22" s="32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235876.02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f t="shared" ref="AL22:AL27" si="3">+SUM(C22:AK22)</f>
        <v>235876.02</v>
      </c>
    </row>
    <row r="23" spans="1:39" x14ac:dyDescent="0.3">
      <c r="A23" s="4" t="s">
        <v>11</v>
      </c>
      <c r="B23" s="39"/>
      <c r="C23" s="28">
        <v>1965101.57</v>
      </c>
      <c r="D23" s="28">
        <v>819293.38</v>
      </c>
      <c r="E23" s="28">
        <v>1185269.69</v>
      </c>
      <c r="F23" s="28">
        <v>9758130.1099999994</v>
      </c>
      <c r="G23" s="28">
        <v>1672884.28</v>
      </c>
      <c r="H23" s="28">
        <v>2030402.42</v>
      </c>
      <c r="I23" s="28">
        <v>153595.89000000001</v>
      </c>
      <c r="J23" s="28">
        <v>1062718.25</v>
      </c>
      <c r="K23" s="28">
        <v>3473995</v>
      </c>
      <c r="L23" s="28">
        <v>4612828.83</v>
      </c>
      <c r="M23" s="32">
        <v>674535.1</v>
      </c>
      <c r="N23" s="28">
        <v>0</v>
      </c>
      <c r="O23" s="34">
        <v>263411.78999999998</v>
      </c>
      <c r="P23" s="28">
        <v>1681354.82</v>
      </c>
      <c r="Q23" s="28">
        <v>2931992.66</v>
      </c>
      <c r="R23" s="28">
        <v>1462362.0699999998</v>
      </c>
      <c r="S23" s="28">
        <v>329848</v>
      </c>
      <c r="T23" s="28">
        <v>22581802.23</v>
      </c>
      <c r="U23" s="28">
        <v>222327.87</v>
      </c>
      <c r="V23" s="28">
        <v>14173914.390000001</v>
      </c>
      <c r="W23" s="34">
        <v>25469193.170000002</v>
      </c>
      <c r="X23" s="28">
        <v>60364796.579999998</v>
      </c>
      <c r="Y23" s="28">
        <v>32493745.5</v>
      </c>
      <c r="Z23" s="28">
        <v>1893188.68</v>
      </c>
      <c r="AA23" s="28">
        <v>479240.88</v>
      </c>
      <c r="AB23" s="28">
        <v>7512840.2800000003</v>
      </c>
      <c r="AC23" s="34">
        <v>629008.15999999992</v>
      </c>
      <c r="AD23" s="28">
        <v>1205829.1399999999</v>
      </c>
      <c r="AE23" s="28">
        <v>2622.3</v>
      </c>
      <c r="AF23" s="28">
        <v>16701632.779999999</v>
      </c>
      <c r="AG23" s="28">
        <v>19524226.82</v>
      </c>
      <c r="AH23" s="28">
        <v>692905.73</v>
      </c>
      <c r="AI23" s="28">
        <v>9308538.5600000005</v>
      </c>
      <c r="AJ23" s="28">
        <v>415400.08</v>
      </c>
      <c r="AK23" s="28">
        <v>30702196.949999999</v>
      </c>
      <c r="AL23" s="28">
        <f t="shared" si="3"/>
        <v>278451133.95999998</v>
      </c>
    </row>
    <row r="24" spans="1:39" x14ac:dyDescent="0.3">
      <c r="A24" s="4" t="s">
        <v>12</v>
      </c>
      <c r="B24" s="39"/>
      <c r="C24" s="28">
        <v>0</v>
      </c>
      <c r="D24" s="28">
        <v>0</v>
      </c>
      <c r="E24" s="28">
        <v>0</v>
      </c>
      <c r="F24" s="34">
        <v>0</v>
      </c>
      <c r="G24" s="28">
        <v>0</v>
      </c>
      <c r="H24" s="28">
        <v>0</v>
      </c>
      <c r="I24" s="28">
        <v>0</v>
      </c>
      <c r="J24" s="32">
        <v>0</v>
      </c>
      <c r="K24" s="28">
        <v>0</v>
      </c>
      <c r="L24" s="28">
        <v>0</v>
      </c>
      <c r="M24" s="32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34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34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f t="shared" si="3"/>
        <v>0</v>
      </c>
    </row>
    <row r="25" spans="1:39" x14ac:dyDescent="0.3">
      <c r="A25" s="4" t="s">
        <v>13</v>
      </c>
      <c r="B25" s="39"/>
      <c r="C25" s="28">
        <v>0</v>
      </c>
      <c r="D25" s="28">
        <v>118273.4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156444.23000000001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34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34">
        <v>0</v>
      </c>
      <c r="AD25" s="28">
        <v>0</v>
      </c>
      <c r="AE25" s="28">
        <v>0</v>
      </c>
      <c r="AF25" s="28">
        <v>2795174.51</v>
      </c>
      <c r="AG25" s="28">
        <v>1381253.9</v>
      </c>
      <c r="AH25" s="28">
        <v>0</v>
      </c>
      <c r="AI25" s="28">
        <v>0</v>
      </c>
      <c r="AJ25" s="28">
        <v>0</v>
      </c>
      <c r="AK25" s="28">
        <v>0</v>
      </c>
      <c r="AL25" s="28">
        <f t="shared" si="3"/>
        <v>4451146.0399999991</v>
      </c>
    </row>
    <row r="26" spans="1:39" x14ac:dyDescent="0.3">
      <c r="A26" s="4" t="s">
        <v>7</v>
      </c>
      <c r="B26" s="39"/>
      <c r="C26" s="28">
        <v>1994170.59</v>
      </c>
      <c r="D26" s="28">
        <v>515812.48</v>
      </c>
      <c r="E26" s="28">
        <v>1276090.76</v>
      </c>
      <c r="F26" s="28">
        <v>2066522.44</v>
      </c>
      <c r="G26" s="28">
        <v>724112.85</v>
      </c>
      <c r="H26" s="28">
        <v>28168.59</v>
      </c>
      <c r="I26" s="28">
        <v>97418.46</v>
      </c>
      <c r="J26" s="28">
        <v>1413334.36</v>
      </c>
      <c r="K26" s="28">
        <v>1287292.33</v>
      </c>
      <c r="L26" s="28">
        <v>2285605.06</v>
      </c>
      <c r="M26" s="28">
        <v>555260.81999999995</v>
      </c>
      <c r="N26" s="28">
        <v>16002.42</v>
      </c>
      <c r="O26" s="34">
        <v>101131.68</v>
      </c>
      <c r="P26" s="34">
        <v>343.46</v>
      </c>
      <c r="Q26" s="28">
        <v>1531771.2279999999</v>
      </c>
      <c r="R26" s="34">
        <v>1303400.3121999998</v>
      </c>
      <c r="S26" s="28">
        <v>0</v>
      </c>
      <c r="T26" s="28">
        <v>15137840.4</v>
      </c>
      <c r="U26" s="28">
        <v>138705.12</v>
      </c>
      <c r="V26" s="28">
        <v>7019831.2800000003</v>
      </c>
      <c r="W26" s="34">
        <v>11427886.9</v>
      </c>
      <c r="X26" s="28">
        <v>21290049.239999998</v>
      </c>
      <c r="Y26" s="28">
        <v>12322939.83</v>
      </c>
      <c r="Z26" s="28">
        <v>852799.53</v>
      </c>
      <c r="AA26" s="34">
        <v>374721.54000000004</v>
      </c>
      <c r="AB26" s="28">
        <v>4977816.21</v>
      </c>
      <c r="AC26" s="34">
        <v>133207.26</v>
      </c>
      <c r="AD26" s="28">
        <v>472414.45</v>
      </c>
      <c r="AE26" s="28">
        <v>23991.69</v>
      </c>
      <c r="AF26" s="28">
        <v>9746557.2899999991</v>
      </c>
      <c r="AG26" s="28">
        <v>1190304.67</v>
      </c>
      <c r="AH26" s="28">
        <v>259769.22</v>
      </c>
      <c r="AI26" s="28">
        <v>4770547.72</v>
      </c>
      <c r="AJ26" s="28">
        <v>0</v>
      </c>
      <c r="AK26" s="34">
        <v>21765741.550000001</v>
      </c>
      <c r="AL26" s="28">
        <f t="shared" si="3"/>
        <v>127101561.74020001</v>
      </c>
    </row>
    <row r="27" spans="1:39" x14ac:dyDescent="0.3">
      <c r="A27" s="4" t="s">
        <v>14</v>
      </c>
      <c r="B27" s="39"/>
      <c r="C27" s="28">
        <v>293414.73</v>
      </c>
      <c r="D27" s="28">
        <v>42580.22</v>
      </c>
      <c r="E27" s="28">
        <v>0</v>
      </c>
      <c r="F27" s="28">
        <v>199629.6</v>
      </c>
      <c r="G27" s="28">
        <v>122827.88</v>
      </c>
      <c r="H27" s="28">
        <v>186567.73</v>
      </c>
      <c r="I27" s="28">
        <v>0</v>
      </c>
      <c r="J27" s="32">
        <v>177174</v>
      </c>
      <c r="K27" s="28">
        <v>68258.23</v>
      </c>
      <c r="L27" s="28">
        <v>163729.99</v>
      </c>
      <c r="M27" s="32">
        <v>0</v>
      </c>
      <c r="N27" s="32">
        <v>9905.17</v>
      </c>
      <c r="O27" s="28">
        <v>0</v>
      </c>
      <c r="P27" s="28">
        <v>0</v>
      </c>
      <c r="Q27" s="28">
        <v>78449.600000000006</v>
      </c>
      <c r="R27" s="28">
        <v>1916078.91</v>
      </c>
      <c r="S27" s="28">
        <v>4620.8500000000004</v>
      </c>
      <c r="T27" s="28">
        <v>1909503.78</v>
      </c>
      <c r="U27" s="28">
        <v>0</v>
      </c>
      <c r="V27" s="28">
        <v>549523.34</v>
      </c>
      <c r="W27" s="28">
        <v>0</v>
      </c>
      <c r="X27" s="28">
        <v>272835.15000000002</v>
      </c>
      <c r="Y27" s="28">
        <v>0</v>
      </c>
      <c r="Z27" s="28">
        <v>278705.65999999997</v>
      </c>
      <c r="AA27" s="28">
        <v>0</v>
      </c>
      <c r="AB27" s="28">
        <v>856129.53</v>
      </c>
      <c r="AC27" s="28">
        <v>0</v>
      </c>
      <c r="AD27" s="28">
        <v>1129.81</v>
      </c>
      <c r="AE27" s="28">
        <v>1295.3599999999999</v>
      </c>
      <c r="AF27" s="28">
        <v>1063022.19</v>
      </c>
      <c r="AG27" s="28">
        <v>2351468.88</v>
      </c>
      <c r="AH27" s="28">
        <v>0</v>
      </c>
      <c r="AI27" s="28">
        <v>124279.24</v>
      </c>
      <c r="AJ27" s="28">
        <v>0</v>
      </c>
      <c r="AK27" s="28">
        <v>0</v>
      </c>
      <c r="AL27" s="28">
        <f t="shared" si="3"/>
        <v>10671129.85</v>
      </c>
      <c r="AM27" s="26"/>
    </row>
    <row r="28" spans="1:39" x14ac:dyDescent="0.3">
      <c r="A28" s="5" t="s">
        <v>15</v>
      </c>
      <c r="B28" s="12">
        <f>SUM(B22:B27)</f>
        <v>0</v>
      </c>
      <c r="C28" s="12">
        <f>SUM(C22:C27)</f>
        <v>4252686.8900000006</v>
      </c>
      <c r="D28" s="12">
        <f t="shared" ref="D28:AK28" si="4">SUM(D22:D27)</f>
        <v>1495959.48</v>
      </c>
      <c r="E28" s="12">
        <f t="shared" si="4"/>
        <v>2461360.4500000002</v>
      </c>
      <c r="F28" s="12">
        <f t="shared" si="4"/>
        <v>12024282.149999999</v>
      </c>
      <c r="G28" s="12">
        <f t="shared" si="4"/>
        <v>2519825.0099999998</v>
      </c>
      <c r="H28" s="12">
        <f t="shared" si="4"/>
        <v>2245138.7400000002</v>
      </c>
      <c r="I28" s="12">
        <f t="shared" si="4"/>
        <v>251014.35000000003</v>
      </c>
      <c r="J28" s="12">
        <f t="shared" si="4"/>
        <v>2653226.6100000003</v>
      </c>
      <c r="K28" s="12">
        <f t="shared" si="4"/>
        <v>4829545.5600000005</v>
      </c>
      <c r="L28" s="12">
        <f t="shared" si="4"/>
        <v>7062163.8800000008</v>
      </c>
      <c r="M28" s="12">
        <f t="shared" si="4"/>
        <v>1229795.92</v>
      </c>
      <c r="N28" s="12">
        <f t="shared" si="4"/>
        <v>25907.59</v>
      </c>
      <c r="O28" s="12">
        <f t="shared" si="4"/>
        <v>364543.47</v>
      </c>
      <c r="P28" s="12">
        <f t="shared" si="4"/>
        <v>1681698.28</v>
      </c>
      <c r="Q28" s="12">
        <f t="shared" si="4"/>
        <v>4698657.7179999994</v>
      </c>
      <c r="R28" s="12">
        <f t="shared" si="4"/>
        <v>4681841.2922</v>
      </c>
      <c r="S28" s="12">
        <f t="shared" si="4"/>
        <v>334468.84999999998</v>
      </c>
      <c r="T28" s="12">
        <f t="shared" si="4"/>
        <v>39629146.410000004</v>
      </c>
      <c r="U28" s="12">
        <f t="shared" si="4"/>
        <v>361032.99</v>
      </c>
      <c r="V28" s="12">
        <f t="shared" si="4"/>
        <v>21743269.010000002</v>
      </c>
      <c r="W28" s="12">
        <f t="shared" si="4"/>
        <v>36897080.07</v>
      </c>
      <c r="X28" s="12">
        <f t="shared" si="4"/>
        <v>81927680.969999999</v>
      </c>
      <c r="Y28" s="12">
        <f t="shared" si="4"/>
        <v>44816685.329999998</v>
      </c>
      <c r="Z28" s="12">
        <f t="shared" si="4"/>
        <v>3024693.87</v>
      </c>
      <c r="AA28" s="12">
        <f t="shared" si="4"/>
        <v>853962.42</v>
      </c>
      <c r="AB28" s="12">
        <f t="shared" si="4"/>
        <v>13346786.02</v>
      </c>
      <c r="AC28" s="12">
        <f t="shared" si="4"/>
        <v>762215.41999999993</v>
      </c>
      <c r="AD28" s="12">
        <f t="shared" si="4"/>
        <v>1679373.4</v>
      </c>
      <c r="AE28" s="12">
        <f t="shared" si="4"/>
        <v>263785.36999999994</v>
      </c>
      <c r="AF28" s="12">
        <f t="shared" si="4"/>
        <v>30306386.77</v>
      </c>
      <c r="AG28" s="12">
        <f t="shared" si="4"/>
        <v>24447254.27</v>
      </c>
      <c r="AH28" s="12">
        <f t="shared" si="4"/>
        <v>952674.95</v>
      </c>
      <c r="AI28" s="12">
        <f t="shared" si="4"/>
        <v>14203365.520000001</v>
      </c>
      <c r="AJ28" s="12">
        <f t="shared" si="4"/>
        <v>415400.08</v>
      </c>
      <c r="AK28" s="12">
        <f t="shared" si="4"/>
        <v>52467938.5</v>
      </c>
      <c r="AL28" s="12">
        <f>SUM(AL22:AL27)</f>
        <v>420910847.61020005</v>
      </c>
    </row>
    <row r="29" spans="1:39" x14ac:dyDescent="0.3">
      <c r="A29" s="5" t="s">
        <v>16</v>
      </c>
      <c r="B29" s="12">
        <f>+B20-B28</f>
        <v>0</v>
      </c>
      <c r="C29" s="12">
        <f>+C20-C28</f>
        <v>10056668.289999999</v>
      </c>
      <c r="D29" s="12">
        <f t="shared" ref="D29:AK29" si="5">+D20-D28</f>
        <v>8215373.1499999985</v>
      </c>
      <c r="E29" s="12">
        <f t="shared" si="5"/>
        <v>4017844.0699999994</v>
      </c>
      <c r="F29" s="12">
        <f t="shared" si="5"/>
        <v>4324793.57</v>
      </c>
      <c r="G29" s="12">
        <f t="shared" si="5"/>
        <v>5222308.25</v>
      </c>
      <c r="H29" s="12">
        <f t="shared" si="5"/>
        <v>23951051.509999998</v>
      </c>
      <c r="I29" s="12">
        <f t="shared" si="5"/>
        <v>2439984.4999999995</v>
      </c>
      <c r="J29" s="12">
        <f t="shared" si="5"/>
        <v>531695.39999999944</v>
      </c>
      <c r="K29" s="12">
        <f t="shared" si="5"/>
        <v>14871238.757899998</v>
      </c>
      <c r="L29" s="12">
        <f t="shared" si="5"/>
        <v>117386156.44000001</v>
      </c>
      <c r="M29" s="12">
        <f t="shared" si="5"/>
        <v>57937656.209999993</v>
      </c>
      <c r="N29" s="12">
        <f t="shared" si="5"/>
        <v>15717353.92</v>
      </c>
      <c r="O29" s="12">
        <f t="shared" si="5"/>
        <v>1686243.91</v>
      </c>
      <c r="P29" s="12">
        <f t="shared" si="5"/>
        <v>2920033.42</v>
      </c>
      <c r="Q29" s="12">
        <f t="shared" si="5"/>
        <v>5898618.050400001</v>
      </c>
      <c r="R29" s="12">
        <f t="shared" si="5"/>
        <v>10780875.3957</v>
      </c>
      <c r="S29" s="12">
        <f t="shared" si="5"/>
        <v>3318642.78</v>
      </c>
      <c r="T29" s="12">
        <f t="shared" si="5"/>
        <v>67921448.950000018</v>
      </c>
      <c r="U29" s="12">
        <f t="shared" si="5"/>
        <v>1637149.8099999998</v>
      </c>
      <c r="V29" s="12">
        <f t="shared" si="5"/>
        <v>58165692.000000015</v>
      </c>
      <c r="W29" s="12">
        <f t="shared" si="5"/>
        <v>129554511.01999998</v>
      </c>
      <c r="X29" s="12">
        <f t="shared" si="5"/>
        <v>271093400.75999999</v>
      </c>
      <c r="Y29" s="12">
        <f t="shared" si="5"/>
        <v>128804441.27</v>
      </c>
      <c r="Z29" s="12">
        <f t="shared" si="5"/>
        <v>5933432.3199999994</v>
      </c>
      <c r="AA29" s="12">
        <f t="shared" si="5"/>
        <v>985641.22000000009</v>
      </c>
      <c r="AB29" s="12">
        <f t="shared" si="5"/>
        <v>41299949.170000002</v>
      </c>
      <c r="AC29" s="12">
        <f t="shared" si="5"/>
        <v>15342444.520000001</v>
      </c>
      <c r="AD29" s="12">
        <f t="shared" si="5"/>
        <v>7890993.4700000007</v>
      </c>
      <c r="AE29" s="12">
        <f t="shared" si="5"/>
        <v>3506235.28</v>
      </c>
      <c r="AF29" s="12">
        <f t="shared" si="5"/>
        <v>39209314.760000005</v>
      </c>
      <c r="AG29" s="12">
        <f t="shared" si="5"/>
        <v>108424471.39</v>
      </c>
      <c r="AH29" s="12">
        <f t="shared" si="5"/>
        <v>2798559.4800000004</v>
      </c>
      <c r="AI29" s="12">
        <f t="shared" si="5"/>
        <v>31979351.229999997</v>
      </c>
      <c r="AJ29" s="12">
        <f t="shared" si="5"/>
        <v>3520217.939999999</v>
      </c>
      <c r="AK29" s="12">
        <f t="shared" si="5"/>
        <v>248058740.61000001</v>
      </c>
      <c r="AL29" s="12">
        <f>+AL20-AL28</f>
        <v>1455402532.8240004</v>
      </c>
    </row>
    <row r="30" spans="1:39" x14ac:dyDescent="0.3">
      <c r="A30" s="4" t="s">
        <v>17</v>
      </c>
      <c r="B30" s="39"/>
      <c r="C30" s="28">
        <v>1437062.11</v>
      </c>
      <c r="D30" s="28">
        <v>133302.10999999999</v>
      </c>
      <c r="E30" s="28">
        <v>550594.74</v>
      </c>
      <c r="F30" s="34">
        <v>-633321.74</v>
      </c>
      <c r="G30" s="28">
        <v>3920797.77</v>
      </c>
      <c r="H30" s="28">
        <v>2832279.68</v>
      </c>
      <c r="I30" s="28">
        <v>88804.83</v>
      </c>
      <c r="J30" s="28">
        <v>240796.76</v>
      </c>
      <c r="K30" s="28">
        <v>1263211.8700000001</v>
      </c>
      <c r="L30" s="28">
        <v>4428453.5999999996</v>
      </c>
      <c r="M30" s="28">
        <v>195351.94</v>
      </c>
      <c r="N30" s="28">
        <v>6369514.0599999996</v>
      </c>
      <c r="O30" s="28">
        <v>-105893.27</v>
      </c>
      <c r="P30" s="28">
        <v>1571192.4400000002</v>
      </c>
      <c r="Q30" s="28">
        <v>1198753.8393999999</v>
      </c>
      <c r="R30" s="28">
        <v>2055030.6817999999</v>
      </c>
      <c r="S30" s="28">
        <v>-81470.789999999994</v>
      </c>
      <c r="T30" s="28">
        <v>16237583.34</v>
      </c>
      <c r="U30" s="34">
        <v>18573.400000000001</v>
      </c>
      <c r="V30" s="28">
        <v>1671058.08</v>
      </c>
      <c r="W30" s="28">
        <v>120929098.09</v>
      </c>
      <c r="X30" s="28">
        <v>156852961.68000001</v>
      </c>
      <c r="Y30" s="28">
        <v>44230170.270000003</v>
      </c>
      <c r="Z30" s="34">
        <v>717873.56</v>
      </c>
      <c r="AA30" s="28">
        <v>329121.53999999998</v>
      </c>
      <c r="AB30" s="28">
        <v>5376979.9900000002</v>
      </c>
      <c r="AC30" s="34">
        <v>804178.58000000007</v>
      </c>
      <c r="AD30" s="28">
        <v>1158748.8500000001</v>
      </c>
      <c r="AE30" s="28">
        <v>0</v>
      </c>
      <c r="AF30" s="28">
        <v>953444.22</v>
      </c>
      <c r="AG30" s="28">
        <v>6794348.7400000002</v>
      </c>
      <c r="AH30" s="28">
        <v>46575.71</v>
      </c>
      <c r="AI30" s="28">
        <v>3142767.73</v>
      </c>
      <c r="AJ30" s="28">
        <v>92349.88</v>
      </c>
      <c r="AK30" s="28">
        <v>92142340.549999997</v>
      </c>
      <c r="AL30" s="28">
        <f>+SUM(C30:AK30)</f>
        <v>476962634.84120005</v>
      </c>
    </row>
    <row r="31" spans="1:39" x14ac:dyDescent="0.3">
      <c r="A31" s="4" t="s">
        <v>18</v>
      </c>
      <c r="B31" s="39"/>
      <c r="C31" s="28">
        <v>1723375.62</v>
      </c>
      <c r="D31" s="28">
        <v>54398.03</v>
      </c>
      <c r="E31" s="28">
        <v>331815.87</v>
      </c>
      <c r="F31" s="34">
        <v>0</v>
      </c>
      <c r="G31" s="28">
        <v>114663.59</v>
      </c>
      <c r="H31" s="28">
        <v>446264.4</v>
      </c>
      <c r="I31" s="28">
        <v>0</v>
      </c>
      <c r="J31" s="28">
        <v>665153.23</v>
      </c>
      <c r="K31" s="28">
        <v>394721.19</v>
      </c>
      <c r="L31" s="28">
        <v>88534.450000000012</v>
      </c>
      <c r="M31" s="28">
        <v>59177.09</v>
      </c>
      <c r="N31" s="28">
        <v>0</v>
      </c>
      <c r="O31" s="28">
        <v>0</v>
      </c>
      <c r="P31" s="28">
        <v>0</v>
      </c>
      <c r="Q31" s="28">
        <v>0</v>
      </c>
      <c r="R31" s="28">
        <v>124688.6781</v>
      </c>
      <c r="S31" s="28">
        <v>0</v>
      </c>
      <c r="T31" s="28">
        <v>6405125.4299999997</v>
      </c>
      <c r="U31" s="34">
        <v>0</v>
      </c>
      <c r="V31" s="28">
        <v>315087.87</v>
      </c>
      <c r="W31" s="28">
        <v>15740873.27</v>
      </c>
      <c r="X31" s="28">
        <v>74343396.349999994</v>
      </c>
      <c r="Y31" s="28">
        <v>4219109.08</v>
      </c>
      <c r="Z31" s="28">
        <v>90442.85</v>
      </c>
      <c r="AA31" s="28">
        <v>0</v>
      </c>
      <c r="AB31" s="28">
        <v>18673.5</v>
      </c>
      <c r="AC31" s="34">
        <v>93049.39</v>
      </c>
      <c r="AD31" s="28">
        <v>207417.05</v>
      </c>
      <c r="AE31" s="28">
        <v>111244.06</v>
      </c>
      <c r="AF31" s="28">
        <v>36314.92</v>
      </c>
      <c r="AG31" s="28">
        <v>378373.79</v>
      </c>
      <c r="AH31" s="28">
        <v>0</v>
      </c>
      <c r="AI31" s="28">
        <v>603173.99</v>
      </c>
      <c r="AJ31" s="28">
        <v>72782.649999999994</v>
      </c>
      <c r="AK31" s="28">
        <v>15780366.720000001</v>
      </c>
      <c r="AL31" s="28">
        <f>+SUM(C31:AK31)</f>
        <v>122418223.06809999</v>
      </c>
    </row>
    <row r="32" spans="1:39" x14ac:dyDescent="0.3">
      <c r="A32" s="4" t="s">
        <v>19</v>
      </c>
      <c r="B32" s="39"/>
      <c r="C32" s="28">
        <v>0</v>
      </c>
      <c r="D32" s="28">
        <v>0</v>
      </c>
      <c r="E32" s="28">
        <v>0</v>
      </c>
      <c r="F32" s="34">
        <v>0</v>
      </c>
      <c r="G32" s="34">
        <v>0</v>
      </c>
      <c r="H32" s="28">
        <v>0</v>
      </c>
      <c r="I32" s="28">
        <v>0</v>
      </c>
      <c r="J32" s="28">
        <v>0</v>
      </c>
      <c r="K32" s="28">
        <v>0</v>
      </c>
      <c r="L32" s="28">
        <v>1377614.1400000001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34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34">
        <v>0</v>
      </c>
      <c r="AD32" s="28">
        <v>3090.3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f>+SUM(C32:AK32)</f>
        <v>1380704.4400000002</v>
      </c>
    </row>
    <row r="33" spans="1:39" x14ac:dyDescent="0.3">
      <c r="A33" s="7" t="s">
        <v>20</v>
      </c>
      <c r="B33" s="12">
        <f>+B29-B30+B31-B32</f>
        <v>0</v>
      </c>
      <c r="C33" s="12">
        <f>+C29-C30+C31-C32</f>
        <v>10342981.800000001</v>
      </c>
      <c r="D33" s="12">
        <f t="shared" ref="D33:AK33" si="6">+D29-D30+D31-D32</f>
        <v>8136469.0699999984</v>
      </c>
      <c r="E33" s="12">
        <f t="shared" si="6"/>
        <v>3799065.1999999993</v>
      </c>
      <c r="F33" s="12">
        <f t="shared" si="6"/>
        <v>4958115.3100000005</v>
      </c>
      <c r="G33" s="12">
        <f t="shared" si="6"/>
        <v>1416174.07</v>
      </c>
      <c r="H33" s="12">
        <f t="shared" si="6"/>
        <v>21565036.229999997</v>
      </c>
      <c r="I33" s="12">
        <f t="shared" si="6"/>
        <v>2351179.6699999995</v>
      </c>
      <c r="J33" s="12">
        <f t="shared" si="6"/>
        <v>956051.86999999941</v>
      </c>
      <c r="K33" s="12">
        <f t="shared" si="6"/>
        <v>14002748.077899998</v>
      </c>
      <c r="L33" s="12">
        <f t="shared" si="6"/>
        <v>111668623.15000002</v>
      </c>
      <c r="M33" s="12">
        <f t="shared" si="6"/>
        <v>57801481.359999999</v>
      </c>
      <c r="N33" s="12">
        <f t="shared" si="6"/>
        <v>9347839.8599999994</v>
      </c>
      <c r="O33" s="12">
        <f t="shared" si="6"/>
        <v>1792137.18</v>
      </c>
      <c r="P33" s="12">
        <f t="shared" si="6"/>
        <v>1348840.9799999997</v>
      </c>
      <c r="Q33" s="12">
        <f t="shared" si="6"/>
        <v>4699864.2110000011</v>
      </c>
      <c r="R33" s="12">
        <f t="shared" si="6"/>
        <v>8850533.3919999991</v>
      </c>
      <c r="S33" s="12">
        <f t="shared" si="6"/>
        <v>3400113.57</v>
      </c>
      <c r="T33" s="12">
        <f t="shared" si="6"/>
        <v>58088991.040000014</v>
      </c>
      <c r="U33" s="12">
        <f t="shared" si="6"/>
        <v>1618576.41</v>
      </c>
      <c r="V33" s="12">
        <f t="shared" si="6"/>
        <v>56809721.790000014</v>
      </c>
      <c r="W33" s="12">
        <f t="shared" si="6"/>
        <v>24366286.199999977</v>
      </c>
      <c r="X33" s="12">
        <f t="shared" si="6"/>
        <v>188583835.42999998</v>
      </c>
      <c r="Y33" s="12">
        <f t="shared" si="6"/>
        <v>88793380.079999998</v>
      </c>
      <c r="Z33" s="12">
        <f t="shared" si="6"/>
        <v>5306001.6099999994</v>
      </c>
      <c r="AA33" s="12">
        <f t="shared" si="6"/>
        <v>656519.68000000017</v>
      </c>
      <c r="AB33" s="12">
        <f t="shared" si="6"/>
        <v>35941642.68</v>
      </c>
      <c r="AC33" s="12">
        <f t="shared" si="6"/>
        <v>14631315.330000002</v>
      </c>
      <c r="AD33" s="12">
        <f t="shared" si="6"/>
        <v>6936571.370000001</v>
      </c>
      <c r="AE33" s="12">
        <f t="shared" si="6"/>
        <v>3617479.34</v>
      </c>
      <c r="AF33" s="12">
        <f t="shared" si="6"/>
        <v>38292185.460000008</v>
      </c>
      <c r="AG33" s="12">
        <f t="shared" si="6"/>
        <v>102008496.44000001</v>
      </c>
      <c r="AH33" s="12">
        <f t="shared" si="6"/>
        <v>2751983.7700000005</v>
      </c>
      <c r="AI33" s="12">
        <f t="shared" si="6"/>
        <v>29439757.489999995</v>
      </c>
      <c r="AJ33" s="12">
        <f t="shared" si="6"/>
        <v>3500650.709999999</v>
      </c>
      <c r="AK33" s="12">
        <f t="shared" si="6"/>
        <v>171696766.78</v>
      </c>
      <c r="AL33" s="12">
        <f t="shared" ref="AL33" si="7">+AL29-AL30+AL31-AL32</f>
        <v>1099477416.6109002</v>
      </c>
      <c r="AM33" s="13"/>
    </row>
    <row r="34" spans="1:39" x14ac:dyDescent="0.3">
      <c r="A34" s="4" t="s">
        <v>21</v>
      </c>
      <c r="B34" s="39"/>
      <c r="C34" s="28">
        <v>37520955.950000003</v>
      </c>
      <c r="D34" s="28">
        <v>1393134.18</v>
      </c>
      <c r="E34" s="28">
        <v>694575.29</v>
      </c>
      <c r="F34" s="28">
        <v>225485380.34999999</v>
      </c>
      <c r="G34" s="28">
        <v>539088.49</v>
      </c>
      <c r="H34" s="28">
        <v>1193585.73</v>
      </c>
      <c r="I34" s="28">
        <v>0</v>
      </c>
      <c r="J34" s="28">
        <v>8917426</v>
      </c>
      <c r="K34" s="28">
        <v>20057.1253</v>
      </c>
      <c r="L34" s="28">
        <v>1134145.1000000001</v>
      </c>
      <c r="M34" s="28">
        <v>273519.18</v>
      </c>
      <c r="N34" s="28">
        <v>9796.92</v>
      </c>
      <c r="O34" s="28">
        <v>104220.99</v>
      </c>
      <c r="P34" s="28">
        <v>1081815.8400000001</v>
      </c>
      <c r="Q34" s="28">
        <v>569987.10719999997</v>
      </c>
      <c r="R34" s="28">
        <v>1650675.0305000001</v>
      </c>
      <c r="S34" s="28">
        <v>0</v>
      </c>
      <c r="T34" s="28">
        <v>16889838.43</v>
      </c>
      <c r="U34" s="34">
        <v>1144823.53</v>
      </c>
      <c r="V34" s="28">
        <v>4046431.56</v>
      </c>
      <c r="W34" s="28">
        <v>15596719.560000001</v>
      </c>
      <c r="X34" s="28">
        <v>5270247.22</v>
      </c>
      <c r="Y34" s="28">
        <v>10256127.23</v>
      </c>
      <c r="Z34" s="28">
        <v>4781114.13</v>
      </c>
      <c r="AA34" s="34">
        <v>2400510.71</v>
      </c>
      <c r="AB34" s="28">
        <v>5187503.88</v>
      </c>
      <c r="AC34" s="34">
        <v>1416865.79</v>
      </c>
      <c r="AD34" s="28">
        <v>691338.48</v>
      </c>
      <c r="AE34" s="28">
        <v>0</v>
      </c>
      <c r="AF34" s="28">
        <v>14260.69</v>
      </c>
      <c r="AG34" s="28">
        <v>15790884.07</v>
      </c>
      <c r="AH34" s="28">
        <v>2198.38</v>
      </c>
      <c r="AI34" s="28">
        <v>1643260.18</v>
      </c>
      <c r="AJ34" s="28">
        <v>717725.89</v>
      </c>
      <c r="AK34" s="34">
        <v>14566792.74</v>
      </c>
      <c r="AL34" s="28">
        <f>+SUM(C34:AK34)</f>
        <v>381005005.75300008</v>
      </c>
    </row>
    <row r="35" spans="1:39" x14ac:dyDescent="0.3">
      <c r="A35" s="4" t="s">
        <v>22</v>
      </c>
      <c r="B35" s="39"/>
      <c r="C35" s="28">
        <v>3421284.17</v>
      </c>
      <c r="D35" s="28">
        <v>109367.83</v>
      </c>
      <c r="E35" s="28">
        <v>486372.89</v>
      </c>
      <c r="F35" s="28">
        <v>188225923.74000001</v>
      </c>
      <c r="G35" s="28">
        <v>315341.84000000003</v>
      </c>
      <c r="H35" s="28">
        <v>2080</v>
      </c>
      <c r="I35" s="28">
        <v>807.86</v>
      </c>
      <c r="J35" s="28">
        <v>867923.83</v>
      </c>
      <c r="K35" s="28">
        <v>238820.82</v>
      </c>
      <c r="L35" s="28">
        <v>5324170.5600000005</v>
      </c>
      <c r="M35" s="28">
        <v>174199.81</v>
      </c>
      <c r="N35" s="28">
        <v>555242.5</v>
      </c>
      <c r="O35" s="28">
        <v>6526.12</v>
      </c>
      <c r="P35" s="28">
        <v>1436834.85</v>
      </c>
      <c r="Q35" s="28">
        <v>114670.56879999999</v>
      </c>
      <c r="R35" s="34">
        <v>361821.56999999995</v>
      </c>
      <c r="S35" s="28">
        <v>0</v>
      </c>
      <c r="T35" s="28">
        <v>54275660.920000002</v>
      </c>
      <c r="U35" s="28">
        <v>86292.53</v>
      </c>
      <c r="V35" s="28">
        <v>1587218.92</v>
      </c>
      <c r="W35" s="28">
        <v>18404833.289999999</v>
      </c>
      <c r="X35" s="28">
        <v>39443608.219999999</v>
      </c>
      <c r="Y35" s="34">
        <v>1134754.82</v>
      </c>
      <c r="Z35" s="34">
        <v>261553.41</v>
      </c>
      <c r="AA35" s="34">
        <v>188620.08</v>
      </c>
      <c r="AB35" s="28">
        <v>182667.91</v>
      </c>
      <c r="AC35" s="34">
        <v>273099.46000000002</v>
      </c>
      <c r="AD35" s="28">
        <v>605257.26</v>
      </c>
      <c r="AE35" s="28">
        <v>0</v>
      </c>
      <c r="AF35" s="28">
        <v>907666.97</v>
      </c>
      <c r="AG35" s="28">
        <v>18286689.440000001</v>
      </c>
      <c r="AH35" s="28">
        <v>0</v>
      </c>
      <c r="AI35" s="28">
        <v>1168925.02</v>
      </c>
      <c r="AJ35" s="28">
        <v>295858</v>
      </c>
      <c r="AK35" s="28">
        <v>1713577.6900000002</v>
      </c>
      <c r="AL35" s="28">
        <f>+SUM(C35:AK35)</f>
        <v>340457672.89880008</v>
      </c>
    </row>
    <row r="36" spans="1:39" x14ac:dyDescent="0.3">
      <c r="A36" s="8" t="s">
        <v>23</v>
      </c>
      <c r="B36" s="12">
        <f>+B33+B34-B35</f>
        <v>0</v>
      </c>
      <c r="C36" s="12">
        <f>+C33+C34-C35</f>
        <v>44442653.579999998</v>
      </c>
      <c r="D36" s="12">
        <f t="shared" ref="D36:AK36" si="8">+D33+D34-D35</f>
        <v>9420235.4199999981</v>
      </c>
      <c r="E36" s="12">
        <f t="shared" si="8"/>
        <v>4007267.5999999992</v>
      </c>
      <c r="F36" s="12">
        <f t="shared" si="8"/>
        <v>42217571.919999987</v>
      </c>
      <c r="G36" s="12">
        <f t="shared" si="8"/>
        <v>1639920.72</v>
      </c>
      <c r="H36" s="12">
        <f t="shared" si="8"/>
        <v>22756541.959999997</v>
      </c>
      <c r="I36" s="12">
        <f t="shared" si="8"/>
        <v>2350371.8099999996</v>
      </c>
      <c r="J36" s="12">
        <f t="shared" si="8"/>
        <v>9005554.0399999991</v>
      </c>
      <c r="K36" s="12">
        <f t="shared" si="8"/>
        <v>13783984.383199997</v>
      </c>
      <c r="L36" s="12">
        <f t="shared" si="8"/>
        <v>107478597.69000001</v>
      </c>
      <c r="M36" s="12">
        <f t="shared" si="8"/>
        <v>57900800.729999997</v>
      </c>
      <c r="N36" s="12">
        <f t="shared" si="8"/>
        <v>8802394.2799999993</v>
      </c>
      <c r="O36" s="12">
        <f t="shared" si="8"/>
        <v>1889832.0499999998</v>
      </c>
      <c r="P36" s="12">
        <f t="shared" si="8"/>
        <v>993821.96999999974</v>
      </c>
      <c r="Q36" s="12">
        <f t="shared" si="8"/>
        <v>5155180.749400002</v>
      </c>
      <c r="R36" s="12">
        <f t="shared" si="8"/>
        <v>10139386.852499999</v>
      </c>
      <c r="S36" s="12">
        <f t="shared" si="8"/>
        <v>3400113.57</v>
      </c>
      <c r="T36" s="12">
        <f t="shared" si="8"/>
        <v>20703168.550000012</v>
      </c>
      <c r="U36" s="12">
        <f t="shared" si="8"/>
        <v>2677107.41</v>
      </c>
      <c r="V36" s="12">
        <f t="shared" si="8"/>
        <v>59268934.430000015</v>
      </c>
      <c r="W36" s="12">
        <f t="shared" si="8"/>
        <v>21558172.469999976</v>
      </c>
      <c r="X36" s="12">
        <f t="shared" si="8"/>
        <v>154410474.42999998</v>
      </c>
      <c r="Y36" s="12">
        <f t="shared" si="8"/>
        <v>97914752.49000001</v>
      </c>
      <c r="Z36" s="12">
        <f t="shared" si="8"/>
        <v>9825562.3299999982</v>
      </c>
      <c r="AA36" s="12">
        <f t="shared" si="8"/>
        <v>2868410.31</v>
      </c>
      <c r="AB36" s="12">
        <f t="shared" si="8"/>
        <v>40946478.650000006</v>
      </c>
      <c r="AC36" s="12">
        <f t="shared" si="8"/>
        <v>15775081.66</v>
      </c>
      <c r="AD36" s="12">
        <f t="shared" si="8"/>
        <v>7022652.5900000017</v>
      </c>
      <c r="AE36" s="12">
        <f t="shared" si="8"/>
        <v>3617479.34</v>
      </c>
      <c r="AF36" s="12">
        <f t="shared" si="8"/>
        <v>37398779.180000007</v>
      </c>
      <c r="AG36" s="12">
        <f t="shared" si="8"/>
        <v>99512691.070000023</v>
      </c>
      <c r="AH36" s="12">
        <f t="shared" si="8"/>
        <v>2754182.1500000004</v>
      </c>
      <c r="AI36" s="12">
        <f t="shared" si="8"/>
        <v>29914092.649999995</v>
      </c>
      <c r="AJ36" s="12">
        <f t="shared" si="8"/>
        <v>3922518.5999999987</v>
      </c>
      <c r="AK36" s="12">
        <f t="shared" si="8"/>
        <v>184549981.83000001</v>
      </c>
      <c r="AL36" s="12">
        <f t="shared" ref="AL36" si="9">+AL33+AL34-AL35</f>
        <v>1140024749.4651</v>
      </c>
    </row>
    <row r="37" spans="1:39" x14ac:dyDescent="0.3">
      <c r="A37" s="5" t="s">
        <v>24</v>
      </c>
      <c r="B37" s="12">
        <f>+B38-B39</f>
        <v>0</v>
      </c>
      <c r="C37" s="12">
        <f>+C38-C39</f>
        <v>0</v>
      </c>
      <c r="D37" s="12">
        <f t="shared" ref="D37:AK37" si="10">+D38-D39</f>
        <v>0</v>
      </c>
      <c r="E37" s="12">
        <f t="shared" si="10"/>
        <v>0</v>
      </c>
      <c r="F37" s="12">
        <f t="shared" si="10"/>
        <v>0</v>
      </c>
      <c r="G37" s="12">
        <f t="shared" si="10"/>
        <v>0</v>
      </c>
      <c r="H37" s="12">
        <f t="shared" si="10"/>
        <v>0</v>
      </c>
      <c r="I37" s="12">
        <f t="shared" si="10"/>
        <v>0</v>
      </c>
      <c r="J37" s="12">
        <f t="shared" si="10"/>
        <v>0</v>
      </c>
      <c r="K37" s="12">
        <f t="shared" si="10"/>
        <v>0</v>
      </c>
      <c r="L37" s="12">
        <f t="shared" si="10"/>
        <v>0</v>
      </c>
      <c r="M37" s="12">
        <f t="shared" si="10"/>
        <v>0</v>
      </c>
      <c r="N37" s="12">
        <f t="shared" si="10"/>
        <v>0</v>
      </c>
      <c r="O37" s="12">
        <f t="shared" si="10"/>
        <v>0</v>
      </c>
      <c r="P37" s="12">
        <f t="shared" si="10"/>
        <v>0</v>
      </c>
      <c r="Q37" s="12">
        <f t="shared" si="10"/>
        <v>0</v>
      </c>
      <c r="R37" s="12">
        <f t="shared" si="10"/>
        <v>633866.13</v>
      </c>
      <c r="S37" s="12">
        <f t="shared" si="10"/>
        <v>0</v>
      </c>
      <c r="T37" s="12">
        <f t="shared" si="10"/>
        <v>0</v>
      </c>
      <c r="U37" s="12">
        <f t="shared" si="10"/>
        <v>0</v>
      </c>
      <c r="V37" s="12">
        <f t="shared" si="10"/>
        <v>0</v>
      </c>
      <c r="W37" s="12">
        <f t="shared" si="10"/>
        <v>0</v>
      </c>
      <c r="X37" s="12">
        <f t="shared" si="10"/>
        <v>0</v>
      </c>
      <c r="Y37" s="12">
        <f t="shared" si="10"/>
        <v>0</v>
      </c>
      <c r="Z37" s="12">
        <f t="shared" si="10"/>
        <v>0</v>
      </c>
      <c r="AA37" s="12">
        <f t="shared" si="10"/>
        <v>0</v>
      </c>
      <c r="AB37" s="12">
        <f t="shared" si="10"/>
        <v>0</v>
      </c>
      <c r="AC37" s="12">
        <f t="shared" si="10"/>
        <v>0</v>
      </c>
      <c r="AD37" s="12">
        <f t="shared" si="10"/>
        <v>0</v>
      </c>
      <c r="AE37" s="12">
        <f t="shared" si="10"/>
        <v>0</v>
      </c>
      <c r="AF37" s="12">
        <f t="shared" si="10"/>
        <v>0</v>
      </c>
      <c r="AG37" s="12">
        <f t="shared" si="10"/>
        <v>0</v>
      </c>
      <c r="AH37" s="12">
        <f t="shared" si="10"/>
        <v>0</v>
      </c>
      <c r="AI37" s="12">
        <f t="shared" si="10"/>
        <v>0</v>
      </c>
      <c r="AJ37" s="12">
        <f t="shared" si="10"/>
        <v>0</v>
      </c>
      <c r="AK37" s="12">
        <f t="shared" si="10"/>
        <v>0</v>
      </c>
      <c r="AL37" s="12">
        <f t="shared" ref="AL37" si="11">+AL38-AL39</f>
        <v>633866.13</v>
      </c>
    </row>
    <row r="38" spans="1:39" x14ac:dyDescent="0.3">
      <c r="A38" s="4" t="s">
        <v>25</v>
      </c>
      <c r="B38" s="41"/>
      <c r="C38" s="33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633866.13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f>+SUM(C38:AK38)</f>
        <v>633866.13</v>
      </c>
    </row>
    <row r="39" spans="1:39" x14ac:dyDescent="0.3">
      <c r="A39" s="4" t="s">
        <v>26</v>
      </c>
      <c r="B39" s="41"/>
      <c r="C39" s="33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f>+SUM(C39:AK39)</f>
        <v>0</v>
      </c>
    </row>
    <row r="40" spans="1:39" x14ac:dyDescent="0.3">
      <c r="A40" s="5" t="s">
        <v>27</v>
      </c>
      <c r="B40" s="12">
        <f>+B41+B42</f>
        <v>0</v>
      </c>
      <c r="C40" s="12">
        <f>+C41+C42</f>
        <v>9076424.6099999994</v>
      </c>
      <c r="D40" s="12">
        <f t="shared" ref="D40:AK40" si="12">+D41+D42</f>
        <v>8419580.1899999995</v>
      </c>
      <c r="E40" s="12">
        <f t="shared" si="12"/>
        <v>5362905.1399999997</v>
      </c>
      <c r="F40" s="12">
        <f t="shared" si="12"/>
        <v>14494198.130000001</v>
      </c>
      <c r="G40" s="12">
        <f t="shared" si="12"/>
        <v>5691815.0700000003</v>
      </c>
      <c r="H40" s="12">
        <f t="shared" si="12"/>
        <v>22357580.510000002</v>
      </c>
      <c r="I40" s="12">
        <f t="shared" si="12"/>
        <v>2090529.54</v>
      </c>
      <c r="J40" s="12">
        <f t="shared" si="12"/>
        <v>11655397.59</v>
      </c>
      <c r="K40" s="12">
        <f t="shared" si="12"/>
        <v>13656447.564999999</v>
      </c>
      <c r="L40" s="12">
        <f t="shared" si="12"/>
        <v>104189393.33</v>
      </c>
      <c r="M40" s="12">
        <f t="shared" si="12"/>
        <v>38386436.879999995</v>
      </c>
      <c r="N40" s="12">
        <f t="shared" si="12"/>
        <v>7351672.3499999996</v>
      </c>
      <c r="O40" s="12">
        <f t="shared" si="12"/>
        <v>1506638.9</v>
      </c>
      <c r="P40" s="12">
        <f t="shared" si="12"/>
        <v>1996769.46</v>
      </c>
      <c r="Q40" s="12">
        <f t="shared" si="12"/>
        <v>5187551.1503999997</v>
      </c>
      <c r="R40" s="12">
        <f t="shared" si="12"/>
        <v>11226358.992900001</v>
      </c>
      <c r="S40" s="12">
        <f t="shared" si="12"/>
        <v>3051127.6999999997</v>
      </c>
      <c r="T40" s="12">
        <f t="shared" si="12"/>
        <v>16395171.460000001</v>
      </c>
      <c r="U40" s="12">
        <f t="shared" si="12"/>
        <v>2674307.25</v>
      </c>
      <c r="V40" s="12">
        <f t="shared" si="12"/>
        <v>42057780.869999997</v>
      </c>
      <c r="W40" s="12">
        <f t="shared" si="12"/>
        <v>42105752.890000001</v>
      </c>
      <c r="X40" s="12">
        <f t="shared" si="12"/>
        <v>141179240.93000001</v>
      </c>
      <c r="Y40" s="12">
        <f t="shared" si="12"/>
        <v>77989798.920000002</v>
      </c>
      <c r="Z40" s="12">
        <f t="shared" si="12"/>
        <v>8813070.5099999998</v>
      </c>
      <c r="AA40" s="12">
        <f t="shared" si="12"/>
        <v>4641229.7</v>
      </c>
      <c r="AB40" s="12">
        <f t="shared" si="12"/>
        <v>26380560.199999999</v>
      </c>
      <c r="AC40" s="12">
        <f t="shared" si="12"/>
        <v>14640463.300000001</v>
      </c>
      <c r="AD40" s="12">
        <f t="shared" si="12"/>
        <v>5870434.5700000003</v>
      </c>
      <c r="AE40" s="12">
        <f t="shared" si="12"/>
        <v>3209898.93</v>
      </c>
      <c r="AF40" s="12">
        <f t="shared" si="12"/>
        <v>25385276.550000001</v>
      </c>
      <c r="AG40" s="12">
        <f t="shared" si="12"/>
        <v>85282471.370000005</v>
      </c>
      <c r="AH40" s="12">
        <f t="shared" si="12"/>
        <v>1451793.8900000001</v>
      </c>
      <c r="AI40" s="12">
        <f t="shared" si="12"/>
        <v>27414371.190000001</v>
      </c>
      <c r="AJ40" s="12">
        <f t="shared" si="12"/>
        <v>3010445.32</v>
      </c>
      <c r="AK40" s="12">
        <f t="shared" si="12"/>
        <v>160785527.57000002</v>
      </c>
      <c r="AL40" s="12">
        <f t="shared" ref="AL40" si="13">+AL41+AL42</f>
        <v>954988422.52830017</v>
      </c>
    </row>
    <row r="41" spans="1:39" x14ac:dyDescent="0.3">
      <c r="A41" s="4" t="s">
        <v>28</v>
      </c>
      <c r="B41" s="39"/>
      <c r="C41" s="28">
        <v>9076424.6099999994</v>
      </c>
      <c r="D41" s="28">
        <v>8419580.1899999995</v>
      </c>
      <c r="E41" s="28">
        <v>5362905.1399999997</v>
      </c>
      <c r="F41" s="28">
        <v>14494198.130000001</v>
      </c>
      <c r="G41" s="28">
        <v>5691815.0700000003</v>
      </c>
      <c r="H41" s="28">
        <v>22357580.510000002</v>
      </c>
      <c r="I41" s="28">
        <v>2090529.54</v>
      </c>
      <c r="J41" s="28">
        <v>11655397.59</v>
      </c>
      <c r="K41" s="28">
        <v>13656447.564999999</v>
      </c>
      <c r="L41" s="28">
        <v>104189393.33</v>
      </c>
      <c r="M41" s="28">
        <v>38386436.879999995</v>
      </c>
      <c r="N41" s="32">
        <v>7351672.3499999996</v>
      </c>
      <c r="O41" s="28">
        <v>1506638.9</v>
      </c>
      <c r="P41" s="28">
        <v>1996769.46</v>
      </c>
      <c r="Q41" s="28">
        <v>5187551.1503999997</v>
      </c>
      <c r="R41" s="28">
        <v>11226358.992900001</v>
      </c>
      <c r="S41" s="28">
        <v>3051127.6999999997</v>
      </c>
      <c r="T41" s="28">
        <v>16395171.460000001</v>
      </c>
      <c r="U41" s="28">
        <v>2674307.25</v>
      </c>
      <c r="V41" s="28">
        <v>42057780.869999997</v>
      </c>
      <c r="W41" s="28">
        <v>42105752.890000001</v>
      </c>
      <c r="X41" s="28">
        <v>141179240.93000001</v>
      </c>
      <c r="Y41" s="28">
        <v>77989798.920000002</v>
      </c>
      <c r="Z41" s="28">
        <v>8813070.5099999998</v>
      </c>
      <c r="AA41" s="28">
        <v>4641229.7</v>
      </c>
      <c r="AB41" s="28">
        <v>26380560.199999999</v>
      </c>
      <c r="AC41" s="28">
        <v>14640463.300000001</v>
      </c>
      <c r="AD41" s="28">
        <v>5870434.5700000003</v>
      </c>
      <c r="AE41" s="28">
        <v>3209898.93</v>
      </c>
      <c r="AF41" s="34">
        <v>25136790.870000001</v>
      </c>
      <c r="AG41" s="28">
        <v>85282471.370000005</v>
      </c>
      <c r="AH41" s="28">
        <v>1451793.8900000001</v>
      </c>
      <c r="AI41" s="28">
        <v>27414371.190000001</v>
      </c>
      <c r="AJ41" s="28">
        <v>3010445.32</v>
      </c>
      <c r="AK41" s="28">
        <v>160785527.57000002</v>
      </c>
      <c r="AL41" s="28">
        <f>+SUM(C41:AK41)</f>
        <v>954739936.84830022</v>
      </c>
    </row>
    <row r="42" spans="1:39" x14ac:dyDescent="0.3">
      <c r="A42" s="4" t="s">
        <v>29</v>
      </c>
      <c r="B42" s="39"/>
      <c r="C42" s="28">
        <v>0</v>
      </c>
      <c r="D42" s="28">
        <v>0</v>
      </c>
      <c r="E42" s="28">
        <v>0</v>
      </c>
      <c r="F42" s="32">
        <v>0</v>
      </c>
      <c r="G42" s="32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248485.68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f>+SUM(C42:AK42)</f>
        <v>248485.68</v>
      </c>
    </row>
    <row r="43" spans="1:39" x14ac:dyDescent="0.3">
      <c r="A43" s="8" t="s">
        <v>30</v>
      </c>
      <c r="B43" s="12">
        <f>+B36+B37-B40</f>
        <v>0</v>
      </c>
      <c r="C43" s="12">
        <f>+C36+C37-C40</f>
        <v>35366228.969999999</v>
      </c>
      <c r="D43" s="12">
        <f t="shared" ref="D43:AK43" si="14">+D36+D37-D40</f>
        <v>1000655.2299999986</v>
      </c>
      <c r="E43" s="12">
        <f t="shared" si="14"/>
        <v>-1355637.5400000005</v>
      </c>
      <c r="F43" s="12">
        <f t="shared" si="14"/>
        <v>27723373.789999984</v>
      </c>
      <c r="G43" s="12">
        <f t="shared" si="14"/>
        <v>-4051894.3500000006</v>
      </c>
      <c r="H43" s="12">
        <f t="shared" si="14"/>
        <v>398961.44999999553</v>
      </c>
      <c r="I43" s="12">
        <f t="shared" si="14"/>
        <v>259842.26999999955</v>
      </c>
      <c r="J43" s="12">
        <f t="shared" si="14"/>
        <v>-2649843.5500000007</v>
      </c>
      <c r="K43" s="12">
        <f t="shared" si="14"/>
        <v>127536.81819999777</v>
      </c>
      <c r="L43" s="12">
        <f t="shared" si="14"/>
        <v>3289204.3600000143</v>
      </c>
      <c r="M43" s="12">
        <f t="shared" si="14"/>
        <v>19514363.850000001</v>
      </c>
      <c r="N43" s="12">
        <f t="shared" si="14"/>
        <v>1450721.9299999997</v>
      </c>
      <c r="O43" s="12">
        <f t="shared" si="14"/>
        <v>383193.14999999991</v>
      </c>
      <c r="P43" s="12">
        <f t="shared" si="14"/>
        <v>-1002947.4900000002</v>
      </c>
      <c r="Q43" s="12">
        <f t="shared" si="14"/>
        <v>-32370.400999997742</v>
      </c>
      <c r="R43" s="12">
        <f t="shared" si="14"/>
        <v>-453106.01040000096</v>
      </c>
      <c r="S43" s="12">
        <f t="shared" si="14"/>
        <v>348985.87000000011</v>
      </c>
      <c r="T43" s="12">
        <f t="shared" si="14"/>
        <v>4307997.090000011</v>
      </c>
      <c r="U43" s="12">
        <f t="shared" si="14"/>
        <v>2800.160000000149</v>
      </c>
      <c r="V43" s="12">
        <f t="shared" si="14"/>
        <v>17211153.560000017</v>
      </c>
      <c r="W43" s="12">
        <f t="shared" si="14"/>
        <v>-20547580.420000024</v>
      </c>
      <c r="X43" s="12">
        <f t="shared" si="14"/>
        <v>13231233.49999997</v>
      </c>
      <c r="Y43" s="12">
        <f t="shared" si="14"/>
        <v>19924953.570000008</v>
      </c>
      <c r="Z43" s="12">
        <f t="shared" si="14"/>
        <v>1012491.8199999984</v>
      </c>
      <c r="AA43" s="12">
        <f t="shared" si="14"/>
        <v>-1772819.3900000001</v>
      </c>
      <c r="AB43" s="12">
        <f t="shared" si="14"/>
        <v>14565918.450000007</v>
      </c>
      <c r="AC43" s="12">
        <f t="shared" si="14"/>
        <v>1134618.3599999994</v>
      </c>
      <c r="AD43" s="12">
        <f t="shared" si="14"/>
        <v>1152218.0200000014</v>
      </c>
      <c r="AE43" s="12">
        <f t="shared" si="14"/>
        <v>407580.40999999968</v>
      </c>
      <c r="AF43" s="12">
        <f t="shared" si="14"/>
        <v>12013502.630000006</v>
      </c>
      <c r="AG43" s="12">
        <f t="shared" si="14"/>
        <v>14230219.700000018</v>
      </c>
      <c r="AH43" s="12">
        <f t="shared" si="14"/>
        <v>1302388.2600000002</v>
      </c>
      <c r="AI43" s="12">
        <f t="shared" si="14"/>
        <v>2499721.4599999934</v>
      </c>
      <c r="AJ43" s="12">
        <f t="shared" si="14"/>
        <v>912073.27999999886</v>
      </c>
      <c r="AK43" s="12">
        <f t="shared" si="14"/>
        <v>23764454.25999999</v>
      </c>
      <c r="AL43" s="12">
        <f t="shared" ref="AL43" si="15">+AL36+AL37-AL40</f>
        <v>185670193.0668</v>
      </c>
    </row>
    <row r="44" spans="1:39" x14ac:dyDescent="0.3">
      <c r="A44" s="15" t="s">
        <v>31</v>
      </c>
      <c r="B44" s="42"/>
      <c r="C44" s="30">
        <v>0</v>
      </c>
      <c r="D44" s="30">
        <v>0</v>
      </c>
      <c r="E44" s="30">
        <v>0</v>
      </c>
      <c r="F44" s="30">
        <v>0</v>
      </c>
      <c r="G44" s="30">
        <v>37805.550000000003</v>
      </c>
      <c r="H44" s="30">
        <v>0</v>
      </c>
      <c r="I44" s="30">
        <v>0</v>
      </c>
      <c r="J44" s="30">
        <v>0</v>
      </c>
      <c r="K44" s="30">
        <v>188278.81</v>
      </c>
      <c r="L44" s="30">
        <v>1222327.47</v>
      </c>
      <c r="M44" s="30">
        <v>0</v>
      </c>
      <c r="N44" s="30">
        <v>0</v>
      </c>
      <c r="O44" s="30">
        <v>0</v>
      </c>
      <c r="P44" s="30">
        <v>42592.49</v>
      </c>
      <c r="Q44" s="30">
        <v>0</v>
      </c>
      <c r="R44" s="30">
        <v>0</v>
      </c>
      <c r="S44" s="30">
        <v>0</v>
      </c>
      <c r="T44" s="30">
        <v>2162558.6</v>
      </c>
      <c r="U44" s="30">
        <v>0</v>
      </c>
      <c r="V44" s="30">
        <v>5665139.0899999999</v>
      </c>
      <c r="W44" s="30">
        <v>2174601.96</v>
      </c>
      <c r="X44" s="30">
        <v>6014442.7599999998</v>
      </c>
      <c r="Y44" s="37">
        <v>1673797.51</v>
      </c>
      <c r="Z44" s="30">
        <v>141054.04999999999</v>
      </c>
      <c r="AA44" s="30">
        <v>35371.85</v>
      </c>
      <c r="AB44" s="30">
        <v>4721113.6399999997</v>
      </c>
      <c r="AC44" s="30">
        <v>0</v>
      </c>
      <c r="AD44" s="30">
        <v>0</v>
      </c>
      <c r="AE44" s="30">
        <v>0</v>
      </c>
      <c r="AF44" s="30">
        <v>4593751.6500000004</v>
      </c>
      <c r="AG44" s="30">
        <v>5554709.4299999997</v>
      </c>
      <c r="AH44" s="30">
        <v>36386.89</v>
      </c>
      <c r="AI44" s="30">
        <v>953509.31</v>
      </c>
      <c r="AJ44" s="30">
        <v>0</v>
      </c>
      <c r="AK44" s="30">
        <v>30677195.739999998</v>
      </c>
      <c r="AL44" s="30">
        <f>+SUM(C44:AK44)</f>
        <v>65894636.799999997</v>
      </c>
    </row>
    <row r="45" spans="1:39" ht="15" thickBot="1" x14ac:dyDescent="0.35">
      <c r="A45" s="16" t="s">
        <v>32</v>
      </c>
      <c r="B45" s="31">
        <f>+B43-B44</f>
        <v>0</v>
      </c>
      <c r="C45" s="31">
        <f>+C43-C44</f>
        <v>35366228.969999999</v>
      </c>
      <c r="D45" s="31">
        <f t="shared" ref="D45:AK45" si="16">+D43-D44</f>
        <v>1000655.2299999986</v>
      </c>
      <c r="E45" s="31">
        <f t="shared" si="16"/>
        <v>-1355637.5400000005</v>
      </c>
      <c r="F45" s="31">
        <f t="shared" si="16"/>
        <v>27723373.789999984</v>
      </c>
      <c r="G45" s="31">
        <f t="shared" si="16"/>
        <v>-4089699.9000000004</v>
      </c>
      <c r="H45" s="31">
        <f t="shared" si="16"/>
        <v>398961.44999999553</v>
      </c>
      <c r="I45" s="31">
        <f t="shared" si="16"/>
        <v>259842.26999999955</v>
      </c>
      <c r="J45" s="31">
        <f t="shared" si="16"/>
        <v>-2649843.5500000007</v>
      </c>
      <c r="K45" s="31">
        <f t="shared" si="16"/>
        <v>-60741.99180000223</v>
      </c>
      <c r="L45" s="31">
        <f t="shared" si="16"/>
        <v>2066876.8900000143</v>
      </c>
      <c r="M45" s="31">
        <f t="shared" si="16"/>
        <v>19514363.850000001</v>
      </c>
      <c r="N45" s="31">
        <f t="shared" si="16"/>
        <v>1450721.9299999997</v>
      </c>
      <c r="O45" s="31">
        <f t="shared" si="16"/>
        <v>383193.14999999991</v>
      </c>
      <c r="P45" s="31">
        <f t="shared" si="16"/>
        <v>-1045539.9800000002</v>
      </c>
      <c r="Q45" s="31">
        <f t="shared" si="16"/>
        <v>-32370.400999997742</v>
      </c>
      <c r="R45" s="31">
        <f t="shared" si="16"/>
        <v>-453106.01040000096</v>
      </c>
      <c r="S45" s="31">
        <f t="shared" si="16"/>
        <v>348985.87000000011</v>
      </c>
      <c r="T45" s="31">
        <f t="shared" si="16"/>
        <v>2145438.4900000109</v>
      </c>
      <c r="U45" s="31">
        <f t="shared" si="16"/>
        <v>2800.160000000149</v>
      </c>
      <c r="V45" s="31">
        <f t="shared" si="16"/>
        <v>11546014.470000017</v>
      </c>
      <c r="W45" s="31">
        <f t="shared" si="16"/>
        <v>-22722182.380000025</v>
      </c>
      <c r="X45" s="31">
        <f t="shared" si="16"/>
        <v>7216790.7399999704</v>
      </c>
      <c r="Y45" s="31">
        <f t="shared" si="16"/>
        <v>18251156.060000006</v>
      </c>
      <c r="Z45" s="31">
        <f t="shared" si="16"/>
        <v>871437.76999999839</v>
      </c>
      <c r="AA45" s="31">
        <f t="shared" si="16"/>
        <v>-1808191.2400000002</v>
      </c>
      <c r="AB45" s="31">
        <f t="shared" si="16"/>
        <v>9844804.8100000061</v>
      </c>
      <c r="AC45" s="31">
        <f t="shared" si="16"/>
        <v>1134618.3599999994</v>
      </c>
      <c r="AD45" s="31">
        <f t="shared" si="16"/>
        <v>1152218.0200000014</v>
      </c>
      <c r="AE45" s="31">
        <f t="shared" si="16"/>
        <v>407580.40999999968</v>
      </c>
      <c r="AF45" s="31">
        <f t="shared" si="16"/>
        <v>7419750.980000006</v>
      </c>
      <c r="AG45" s="31">
        <f t="shared" si="16"/>
        <v>8675510.2700000182</v>
      </c>
      <c r="AH45" s="31">
        <f t="shared" si="16"/>
        <v>1266001.3700000003</v>
      </c>
      <c r="AI45" s="31">
        <f t="shared" si="16"/>
        <v>1546212.1499999934</v>
      </c>
      <c r="AJ45" s="31">
        <f t="shared" si="16"/>
        <v>912073.27999999886</v>
      </c>
      <c r="AK45" s="31">
        <f t="shared" si="16"/>
        <v>-6912741.4800000079</v>
      </c>
      <c r="AL45" s="31">
        <f t="shared" ref="AL45" si="17">+AL43-AL44</f>
        <v>119775556.2668</v>
      </c>
    </row>
    <row r="46" spans="1:39" x14ac:dyDescent="0.3">
      <c r="AG46" s="35"/>
    </row>
    <row r="47" spans="1:39" ht="15" x14ac:dyDescent="0.3">
      <c r="A47" s="23" t="s">
        <v>60</v>
      </c>
      <c r="H47" s="13"/>
      <c r="AG47" s="35"/>
    </row>
    <row r="48" spans="1:39" x14ac:dyDescent="0.3">
      <c r="A48" s="19" t="s">
        <v>68</v>
      </c>
      <c r="H48" s="10"/>
      <c r="AG48" s="10"/>
    </row>
    <row r="49" spans="1:8" x14ac:dyDescent="0.3">
      <c r="A49" s="22"/>
      <c r="H49" s="10"/>
    </row>
    <row r="50" spans="1:8" ht="7.2" customHeight="1" x14ac:dyDescent="0.3">
      <c r="H50" s="10"/>
    </row>
    <row r="51" spans="1:8" ht="21" customHeight="1" x14ac:dyDescent="0.3"/>
  </sheetData>
  <printOptions horizontalCentered="1"/>
  <pageMargins left="0.70866141732283472" right="0.70866141732283472" top="0.74803149606299213" bottom="0.74803149606299213" header="0.31496062992125984" footer="0.31496062992125984"/>
  <pageSetup scale="1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Sindy Patricia Rodríguez Obregón</cp:lastModifiedBy>
  <cp:lastPrinted>2017-10-03T14:38:27Z</cp:lastPrinted>
  <dcterms:created xsi:type="dcterms:W3CDTF">2016-01-21T19:36:10Z</dcterms:created>
  <dcterms:modified xsi:type="dcterms:W3CDTF">2017-10-03T14:38:37Z</dcterms:modified>
</cp:coreProperties>
</file>