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Mis_Documentos\Sitio web\Pases a produccion\Estados Financieros\"/>
    </mc:Choice>
  </mc:AlternateContent>
  <bookViews>
    <workbookView xWindow="41220" yWindow="0" windowWidth="5970" windowHeight="5955"/>
  </bookViews>
  <sheets>
    <sheet name="Estado de Resultad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0" i="2" l="1"/>
  <c r="AI37" i="2"/>
  <c r="AI28" i="2"/>
  <c r="AI20" i="2"/>
  <c r="AI29" i="2" l="1"/>
  <c r="AI33" i="2" s="1"/>
  <c r="AI36" i="2" s="1"/>
  <c r="AI43" i="2" s="1"/>
  <c r="AI45" i="2" s="1"/>
  <c r="AC20" i="2" l="1"/>
  <c r="AC40" i="2"/>
  <c r="AC37" i="2"/>
  <c r="AC28" i="2"/>
  <c r="AC29" i="2" l="1"/>
  <c r="AC33" i="2" s="1"/>
  <c r="AC36" i="2" s="1"/>
  <c r="AC43" i="2" s="1"/>
  <c r="AC45" i="2" s="1"/>
  <c r="S45" i="2" l="1"/>
  <c r="S43" i="2"/>
  <c r="S40" i="2"/>
  <c r="S36" i="2"/>
  <c r="S37" i="2"/>
  <c r="S33" i="2"/>
  <c r="S28" i="2"/>
  <c r="S29" i="2" s="1"/>
  <c r="S20" i="2"/>
  <c r="R20" i="2" l="1"/>
  <c r="R40" i="2" l="1"/>
  <c r="R37" i="2"/>
  <c r="R28" i="2"/>
  <c r="R29" i="2" s="1"/>
  <c r="R33" i="2" s="1"/>
  <c r="R36" i="2" s="1"/>
  <c r="R43" i="2" s="1"/>
  <c r="R45" i="2" s="1"/>
  <c r="Q40" i="2" l="1"/>
  <c r="Q37" i="2"/>
  <c r="Q28" i="2"/>
  <c r="Q20" i="2"/>
  <c r="Q29" i="2" l="1"/>
  <c r="Q33" i="2" s="1"/>
  <c r="Q36" i="2" s="1"/>
  <c r="Q43" i="2"/>
  <c r="Q45" i="2" s="1"/>
  <c r="P45" i="2" l="1"/>
  <c r="P43" i="2"/>
  <c r="P40" i="2"/>
  <c r="P36" i="2"/>
  <c r="P37" i="2"/>
  <c r="P33" i="2"/>
  <c r="P28" i="2"/>
  <c r="P29" i="2" s="1"/>
  <c r="P20" i="2"/>
  <c r="M40" i="2" l="1"/>
  <c r="M37" i="2"/>
  <c r="M28" i="2"/>
  <c r="M20" i="2"/>
  <c r="M29" i="2" l="1"/>
  <c r="M33" i="2" s="1"/>
  <c r="M36" i="2" s="1"/>
  <c r="M43" i="2" s="1"/>
  <c r="M45" i="2" s="1"/>
  <c r="H45" i="2" l="1"/>
  <c r="I45" i="2"/>
  <c r="J45" i="2"/>
  <c r="K45" i="2"/>
  <c r="K43" i="2"/>
  <c r="K40" i="2"/>
  <c r="K36" i="2"/>
  <c r="K37" i="2"/>
  <c r="K33" i="2"/>
  <c r="K28" i="2"/>
  <c r="K29" i="2" s="1"/>
  <c r="K20" i="2"/>
  <c r="I37" i="2" l="1"/>
  <c r="I33" i="2"/>
  <c r="I36" i="2" s="1"/>
  <c r="I28" i="2"/>
  <c r="I20" i="2"/>
  <c r="I29" i="2" l="1"/>
  <c r="H40" i="2" l="1"/>
  <c r="H37" i="2"/>
  <c r="H28" i="2"/>
  <c r="H20" i="2"/>
  <c r="H29" i="2" l="1"/>
  <c r="H33" i="2" s="1"/>
  <c r="H36" i="2" s="1"/>
  <c r="H43" i="2" s="1"/>
  <c r="E33" i="2" l="1"/>
  <c r="D36" i="2" l="1"/>
  <c r="E36" i="2"/>
  <c r="D37" i="2"/>
  <c r="E37" i="2"/>
  <c r="F37" i="2"/>
  <c r="D33" i="2"/>
  <c r="D28" i="2"/>
  <c r="E28" i="2"/>
  <c r="F28" i="2"/>
  <c r="D29" i="2"/>
  <c r="D20" i="2"/>
  <c r="E20" i="2"/>
  <c r="F20" i="2"/>
  <c r="F29" i="2" l="1"/>
  <c r="F33" i="2" s="1"/>
  <c r="F36" i="2" s="1"/>
  <c r="E29" i="2"/>
  <c r="N43" i="2"/>
  <c r="L40" i="2"/>
  <c r="L37" i="2"/>
  <c r="L33" i="2"/>
  <c r="L36" i="2" s="1"/>
  <c r="N33" i="2"/>
  <c r="L20" i="2"/>
  <c r="N20" i="2"/>
  <c r="L43" i="2" l="1"/>
  <c r="Y40" i="2" l="1"/>
  <c r="Y37" i="2"/>
  <c r="Y28" i="2"/>
  <c r="Y20" i="2"/>
  <c r="Y29" i="2" l="1"/>
  <c r="Y33" i="2" s="1"/>
  <c r="Y36" i="2" s="1"/>
  <c r="Y43" i="2" s="1"/>
  <c r="Y45" i="2" s="1"/>
  <c r="W40" i="2"/>
  <c r="W37" i="2"/>
  <c r="W28" i="2"/>
  <c r="W20" i="2"/>
  <c r="W29" i="2" l="1"/>
  <c r="W33" i="2" s="1"/>
  <c r="W36" i="2" s="1"/>
  <c r="W43" i="2" s="1"/>
  <c r="W45" i="2" s="1"/>
  <c r="AH40" i="2" l="1"/>
  <c r="AH37" i="2"/>
  <c r="AH28" i="2"/>
  <c r="AH20" i="2"/>
  <c r="AH29" i="2" l="1"/>
  <c r="AH33" i="2" s="1"/>
  <c r="AH36" i="2" s="1"/>
  <c r="AH43" i="2" s="1"/>
  <c r="AH45" i="2" s="1"/>
  <c r="AA45" i="2" l="1"/>
  <c r="AA43" i="2"/>
  <c r="AA40" i="2"/>
  <c r="AA36" i="2"/>
  <c r="AA37" i="2"/>
  <c r="AA33" i="2"/>
  <c r="AA28" i="2"/>
  <c r="AA29" i="2" s="1"/>
  <c r="AA20" i="2"/>
  <c r="N40" i="2" l="1"/>
  <c r="N37" i="2"/>
  <c r="L28" i="2"/>
  <c r="L29" i="2" s="1"/>
  <c r="N28" i="2"/>
  <c r="N29" i="2"/>
  <c r="N36" i="2" s="1"/>
  <c r="N45" i="2" s="1"/>
  <c r="O40" i="2"/>
  <c r="O37" i="2"/>
  <c r="O28" i="2"/>
  <c r="O29" i="2" s="1"/>
  <c r="O33" i="2" s="1"/>
  <c r="O36" i="2" s="1"/>
  <c r="O43" i="2" s="1"/>
  <c r="O45" i="2" s="1"/>
  <c r="O20" i="2"/>
  <c r="V45" i="2" l="1"/>
  <c r="V43" i="2"/>
  <c r="V40" i="2"/>
  <c r="T36" i="2"/>
  <c r="U36" i="2"/>
  <c r="V36" i="2"/>
  <c r="T37" i="2"/>
  <c r="U37" i="2"/>
  <c r="V37" i="2"/>
  <c r="V33" i="2"/>
  <c r="V28" i="2"/>
  <c r="V29" i="2" s="1"/>
  <c r="V20" i="2"/>
  <c r="B37" i="2"/>
  <c r="B33" i="2"/>
  <c r="B36" i="2" s="1"/>
  <c r="B28" i="2"/>
  <c r="B29" i="2"/>
  <c r="B20" i="2"/>
  <c r="U43" i="2" l="1"/>
  <c r="U45" i="2" s="1"/>
  <c r="U40" i="2"/>
  <c r="U33" i="2"/>
  <c r="U28" i="2"/>
  <c r="U29" i="2" s="1"/>
  <c r="U20" i="2"/>
  <c r="Z20" i="2" l="1"/>
  <c r="G37" i="2" l="1"/>
  <c r="G36" i="2"/>
  <c r="G33" i="2"/>
  <c r="G29" i="2"/>
  <c r="G28" i="2"/>
  <c r="G20" i="2"/>
  <c r="AB40" i="2" l="1"/>
  <c r="AB37" i="2"/>
  <c r="AB28" i="2"/>
  <c r="AB20" i="2"/>
  <c r="C45" i="2"/>
  <c r="C43" i="2"/>
  <c r="C40" i="2"/>
  <c r="C37" i="2"/>
  <c r="C36" i="2"/>
  <c r="C33" i="2"/>
  <c r="C29" i="2"/>
  <c r="C28" i="2"/>
  <c r="C20" i="2"/>
  <c r="AB29" i="2" l="1"/>
  <c r="AB33" i="2" s="1"/>
  <c r="AB36" i="2" s="1"/>
  <c r="AB43" i="2" s="1"/>
  <c r="AB45" i="2" s="1"/>
  <c r="AF28" i="2"/>
  <c r="AG28" i="2"/>
  <c r="AG29" i="2" s="1"/>
  <c r="AF20" i="2"/>
  <c r="AG20" i="2"/>
  <c r="AF29" i="2" l="1"/>
  <c r="B40" i="2"/>
  <c r="B43" i="2" s="1"/>
  <c r="B45" i="2" s="1"/>
  <c r="D40" i="2"/>
  <c r="D43" i="2" s="1"/>
  <c r="D45" i="2" s="1"/>
  <c r="E40" i="2"/>
  <c r="E43" i="2" s="1"/>
  <c r="E45" i="2" s="1"/>
  <c r="F40" i="2"/>
  <c r="F43" i="2" s="1"/>
  <c r="F45" i="2" s="1"/>
  <c r="G40" i="2"/>
  <c r="G43" i="2" s="1"/>
  <c r="G45" i="2" s="1"/>
  <c r="I40" i="2"/>
  <c r="I43" i="2" s="1"/>
  <c r="L45" i="2"/>
  <c r="X45" i="2"/>
  <c r="AE40" i="2"/>
  <c r="AF40" i="2"/>
  <c r="AG40" i="2"/>
  <c r="AE37" i="2"/>
  <c r="AF37" i="2"/>
  <c r="AG37" i="2"/>
  <c r="AE33" i="2"/>
  <c r="AE36" i="2" s="1"/>
  <c r="AF33" i="2"/>
  <c r="AF36" i="2" s="1"/>
  <c r="AG33" i="2"/>
  <c r="AG36" i="2" s="1"/>
  <c r="AE29" i="2"/>
  <c r="AE28" i="2"/>
  <c r="AE20" i="2"/>
  <c r="AF43" i="2" l="1"/>
  <c r="AF45" i="2" s="1"/>
  <c r="AG43" i="2"/>
  <c r="AG45" i="2" s="1"/>
  <c r="AE43" i="2"/>
  <c r="AE45" i="2" s="1"/>
  <c r="X40" i="2" l="1"/>
  <c r="Z40" i="2"/>
  <c r="X37" i="2"/>
  <c r="Z37" i="2"/>
  <c r="X28" i="2"/>
  <c r="Z28" i="2"/>
  <c r="Z29" i="2" s="1"/>
  <c r="Z33" i="2" s="1"/>
  <c r="Z36" i="2" s="1"/>
  <c r="X20" i="2"/>
  <c r="J40" i="2"/>
  <c r="J37" i="2"/>
  <c r="J28" i="2"/>
  <c r="J20" i="2"/>
  <c r="J29" i="2" s="1"/>
  <c r="J33" i="2" s="1"/>
  <c r="J36" i="2" s="1"/>
  <c r="J43" i="2" s="1"/>
  <c r="AD40" i="2"/>
  <c r="AD37" i="2"/>
  <c r="AD28" i="2"/>
  <c r="AD29" i="2" s="1"/>
  <c r="AD33" i="2" s="1"/>
  <c r="AD36" i="2" s="1"/>
  <c r="AD43" i="2" s="1"/>
  <c r="AD45" i="2" s="1"/>
  <c r="AD20" i="2"/>
  <c r="T40" i="2"/>
  <c r="T28" i="2"/>
  <c r="T20" i="2"/>
  <c r="T29" i="2" s="1"/>
  <c r="T33" i="2" s="1"/>
  <c r="T43" i="2" s="1"/>
  <c r="T45" i="2" s="1"/>
  <c r="Z43" i="2" l="1"/>
  <c r="Z45" i="2" s="1"/>
  <c r="X29" i="2"/>
  <c r="X33" i="2" s="1"/>
  <c r="X36" i="2" s="1"/>
  <c r="X43" i="2" s="1"/>
  <c r="AJ15" i="2" l="1"/>
  <c r="AJ16" i="2"/>
  <c r="AJ17" i="2"/>
  <c r="AJ18" i="2"/>
  <c r="AJ19" i="2"/>
  <c r="AJ21" i="2"/>
  <c r="AJ22" i="2"/>
  <c r="AJ23" i="2"/>
  <c r="AJ24" i="2"/>
  <c r="AJ25" i="2"/>
  <c r="AJ26" i="2"/>
  <c r="AJ27" i="2"/>
  <c r="AJ30" i="2"/>
  <c r="AJ31" i="2"/>
  <c r="AJ32" i="2"/>
  <c r="AJ35" i="2"/>
  <c r="AJ38" i="2"/>
  <c r="AJ39" i="2"/>
  <c r="AJ42" i="2"/>
  <c r="AJ44" i="2"/>
  <c r="AJ14" i="2"/>
  <c r="AJ34" i="2"/>
  <c r="AJ41" i="2"/>
  <c r="AJ28" i="2" l="1"/>
  <c r="AJ40" i="2"/>
  <c r="AJ37" i="2"/>
  <c r="AJ20" i="2"/>
  <c r="AJ29" i="2" s="1"/>
  <c r="AJ33" i="2" l="1"/>
  <c r="AJ36" i="2" s="1"/>
  <c r="AJ43" i="2" s="1"/>
  <c r="AJ45" i="2" s="1"/>
</calcChain>
</file>

<file path=xl/sharedStrings.xml><?xml version="1.0" encoding="utf-8"?>
<sst xmlns="http://schemas.openxmlformats.org/spreadsheetml/2006/main" count="74" uniqueCount="73">
  <si>
    <t>Obligaciones financieras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</si>
  <si>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</si>
  <si>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</si>
  <si>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</si>
  <si>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</si>
  <si>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</si>
  <si>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</si>
  <si>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</si>
  <si>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</si>
  <si>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</si>
  <si>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</si>
  <si>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</si>
  <si>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</si>
  <si>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</si>
  <si>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</si>
  <si>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</si>
  <si>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</si>
  <si>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</si>
  <si>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</si>
  <si>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</si>
  <si>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</si>
  <si>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</si>
  <si>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</si>
  <si>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</si>
  <si>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</si>
  <si>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</si>
  <si>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</si>
  <si>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</si>
  <si>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</si>
  <si>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</si>
  <si>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</si>
  <si>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</si>
  <si>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</si>
  <si>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</si>
  <si>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</si>
  <si>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</si>
  <si>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</si>
  <si>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</si>
  <si>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</si>
  <si>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</si>
  <si>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</si>
  <si>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</si>
  <si>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</si>
  <si>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</si>
  <si>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</si>
  <si>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 xml:space="preserve">FUNDEMUJER </t>
  </si>
  <si>
    <t>FUNDENUSE S.A.</t>
  </si>
  <si>
    <t>GMG SERVICIOS Nicaragua S.A.</t>
  </si>
  <si>
    <t>INSTACREDIT S.A.</t>
  </si>
  <si>
    <t xml:space="preserve">MI CREDITO S.A. </t>
  </si>
  <si>
    <t>OPORTUCREDIT S.A.</t>
  </si>
  <si>
    <t>PANA PANA</t>
  </si>
  <si>
    <t>PRESTANIC</t>
  </si>
  <si>
    <t>PRODESA CORP S.A.</t>
  </si>
  <si>
    <t>TOTAL</t>
  </si>
  <si>
    <t>TODAS LAS INSTITUCIONES</t>
  </si>
  <si>
    <t>SERFIGSA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</si>
  <si>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</si>
  <si>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</si>
  <si>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</si>
  <si>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MERCAPITAL S.A.</t>
  </si>
  <si>
    <t>FINANCIA IFIM, S.A.</t>
  </si>
  <si>
    <t>GENTE MÁS GENTE S.A.</t>
  </si>
  <si>
    <t>SOYAHORA,S.A.</t>
  </si>
  <si>
    <t>UNICOSERVI, S.A.</t>
  </si>
  <si>
    <t>CREDIEXPRESS, S.A.</t>
  </si>
  <si>
    <t>CREDIGLOBEX, S.A.</t>
  </si>
  <si>
    <t>Tipo de Cambio Oficial al 31/03/2017 es de C$29.6796 por US$1 dólar</t>
  </si>
  <si>
    <t>ACUMULADO DEL 1RO DE ENERO AL 31  DE MARZO DEL 2017</t>
  </si>
  <si>
    <t>FUNDACIÓN FDL</t>
  </si>
  <si>
    <t>LEÓN 2000 IMF S.A.</t>
  </si>
  <si>
    <t>PROMUJER LLC Sucursal Nicaragua</t>
  </si>
  <si>
    <t>SERFIDE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</si>
</sst>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2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6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3" xfId="0" applyBorder="1"/>
    <xf numFmtId="4" fontId="0" fillId="0" borderId="0" xfId="0" applyNumberFormat="1"/>
    <xf numFmtId="39" fontId="1" fillId="4" borderId="3" xfId="0" applyNumberFormat="1" applyFont="1" applyFill="1" applyBorder="1" applyAlignment="1">
      <alignment horizontal="right"/>
    </xf>
    <xf numFmtId="39" fontId="0" fillId="0" borderId="0" xfId="0" applyNumberFormat="1"/>
    <xf numFmtId="0" fontId="1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4" fillId="6" borderId="0" xfId="0" applyFont="1" applyFill="1" applyAlignment="1">
      <alignment wrapText="1"/>
    </xf>
    <xf numFmtId="9" fontId="0" fillId="0" borderId="0" xfId="1" applyFont="1"/>
    <xf numFmtId="0" fontId="6" fillId="6" borderId="0" xfId="0" applyFont="1" applyFill="1"/>
    <xf numFmtId="0" fontId="8" fillId="6" borderId="0" xfId="0" applyFont="1" applyFill="1"/>
    <xf numFmtId="0" fontId="9" fillId="6" borderId="0" xfId="0" applyFont="1" applyFill="1"/>
    <xf numFmtId="4" fontId="0" fillId="0" borderId="0" xfId="0" applyNumberFormat="1" applyBorder="1" applyAlignment="1">
      <alignment horizontal="right"/>
    </xf>
    <xf numFmtId="39" fontId="0" fillId="0" borderId="3" xfId="0" applyNumberForma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39" fontId="0" fillId="0" borderId="8" xfId="0" applyNumberFormat="1" applyBorder="1" applyAlignment="1">
      <alignment horizontal="right"/>
    </xf>
    <xf numFmtId="39" fontId="1" fillId="4" borderId="9" xfId="0" applyNumberFormat="1" applyFont="1" applyFill="1" applyBorder="1" applyAlignment="1">
      <alignment horizontal="right"/>
    </xf>
    <xf numFmtId="0" fontId="11" fillId="0" borderId="0" xfId="0" applyFont="1"/>
    <xf numFmtId="39" fontId="0" fillId="0" borderId="4" xfId="0" applyNumberFormat="1" applyFill="1" applyBorder="1" applyAlignment="1">
      <alignment horizontal="right"/>
    </xf>
    <xf numFmtId="2" fontId="0" fillId="0" borderId="0" xfId="0" applyNumberFormat="1"/>
    <xf numFmtId="39" fontId="0" fillId="0" borderId="3" xfId="0" applyNumberFormat="1" applyFill="1" applyBorder="1" applyAlignment="1">
      <alignment horizontal="right"/>
    </xf>
    <xf numFmtId="4" fontId="2" fillId="0" borderId="0" xfId="0" applyNumberFormat="1" applyFont="1"/>
    <xf numFmtId="164" fontId="0" fillId="0" borderId="0" xfId="4" applyFont="1"/>
    <xf numFmtId="39" fontId="0" fillId="0" borderId="8" xfId="0" applyNumberFormat="1" applyFill="1" applyBorder="1" applyAlignment="1">
      <alignment horizontal="right"/>
    </xf>
  </cellXfs>
  <cellStyles count="5">
    <cellStyle name="Millares" xfId="4" builtinId="3"/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5</xdr:row>
      <xdr:rowOff>14064</xdr:rowOff>
    </xdr:to>
    <xdr:pic>
      <xdr:nvPicPr>
        <xdr:cNvPr id="2" name="Imagen 1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7675" cy="928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5:AK51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K13" sqref="AK13"/>
    </sheetView>
  </sheetViews>
  <sheetFormatPr baseColWidth="10" defaultRowHeight="15" x14ac:dyDescent="0.25"/>
  <cols>
    <col min="1" max="1" width="65.28515625" customWidth="1"/>
    <col min="2" max="2" width="15.5703125" customWidth="1"/>
    <col min="3" max="3" width="14" customWidth="1"/>
    <col min="4" max="4" width="14.42578125" customWidth="1"/>
    <col min="5" max="5" width="18.140625" customWidth="1"/>
    <col min="6" max="6" width="14" customWidth="1"/>
    <col min="7" max="7" width="14.7109375" customWidth="1"/>
    <col min="8" max="8" width="15.7109375" customWidth="1"/>
    <col min="9" max="9" width="13.5703125" customWidth="1"/>
    <col min="10" max="10" width="15.5703125" customWidth="1"/>
    <col min="11" max="11" width="14.42578125" customWidth="1"/>
    <col min="12" max="12" width="17" customWidth="1"/>
    <col min="13" max="13" width="16.7109375" customWidth="1"/>
    <col min="14" max="14" width="14.7109375" customWidth="1"/>
    <col min="15" max="15" width="15.85546875" customWidth="1"/>
    <col min="16" max="16" width="16" customWidth="1"/>
    <col min="17" max="17" width="13.28515625" customWidth="1"/>
    <col min="18" max="18" width="14.5703125" customWidth="1"/>
    <col min="19" max="20" width="14.28515625" customWidth="1"/>
    <col min="21" max="21" width="18.140625" customWidth="1"/>
    <col min="22" max="22" width="16.7109375" customWidth="1"/>
    <col min="23" max="23" width="14.85546875" customWidth="1"/>
    <col min="24" max="24" width="13.42578125" customWidth="1"/>
    <col min="25" max="25" width="16.28515625" customWidth="1"/>
    <col min="26" max="26" width="15.5703125" customWidth="1"/>
    <col min="27" max="27" width="15.140625" customWidth="1"/>
    <col min="28" max="28" width="14.28515625" customWidth="1"/>
    <col min="29" max="29" width="16.7109375" customWidth="1"/>
    <col min="30" max="30" width="17.7109375" customWidth="1"/>
    <col min="31" max="31" width="16.28515625" customWidth="1"/>
    <col min="32" max="32" width="14.28515625" customWidth="1"/>
    <col min="33" max="34" width="15.7109375" customWidth="1"/>
    <col min="35" max="35" width="15.85546875" customWidth="1"/>
    <col min="36" max="36" width="19.42578125" customWidth="1"/>
    <col min="37" max="37" width="14" customWidth="1"/>
  </cols>
  <sheetData>
    <row r="5" spans="1:36" x14ac:dyDescent="0.25">
      <c r="AJ5" s="19"/>
    </row>
    <row r="7" spans="1:36" x14ac:dyDescent="0.25">
      <c r="A7" s="2" t="s">
        <v>55</v>
      </c>
      <c r="F7" s="33"/>
      <c r="R7" s="12"/>
    </row>
    <row r="8" spans="1:36" ht="17.25" x14ac:dyDescent="0.25">
      <c r="A8" s="20" t="s">
        <v>57</v>
      </c>
    </row>
    <row r="9" spans="1:36" x14ac:dyDescent="0.25">
      <c r="A9" s="2" t="s">
        <v>68</v>
      </c>
    </row>
    <row r="10" spans="1:36" x14ac:dyDescent="0.25">
      <c r="A10" s="2" t="s">
        <v>1</v>
      </c>
    </row>
    <row r="11" spans="1:36" ht="15.75" thickBot="1" x14ac:dyDescent="0.3">
      <c r="A11" s="2"/>
    </row>
    <row r="12" spans="1:36" ht="32.25" customHeight="1" x14ac:dyDescent="0.25">
      <c r="A12" s="1"/>
      <c r="B12" s="16" t="s">
        <v>33</v>
      </c>
      <c r="C12" s="16" t="s">
        <v>34</v>
      </c>
      <c r="D12" s="16" t="s">
        <v>35</v>
      </c>
      <c r="E12" s="16" t="s">
        <v>36</v>
      </c>
      <c r="F12" s="17" t="s">
        <v>37</v>
      </c>
      <c r="G12" s="17" t="s">
        <v>38</v>
      </c>
      <c r="H12" s="16" t="s">
        <v>39</v>
      </c>
      <c r="I12" s="16" t="s">
        <v>40</v>
      </c>
      <c r="J12" s="16" t="s">
        <v>41</v>
      </c>
      <c r="K12" s="16" t="s">
        <v>65</v>
      </c>
      <c r="L12" s="17" t="s">
        <v>66</v>
      </c>
      <c r="M12" s="17" t="s">
        <v>42</v>
      </c>
      <c r="N12" s="17" t="s">
        <v>61</v>
      </c>
      <c r="O12" s="16" t="s">
        <v>43</v>
      </c>
      <c r="P12" s="16" t="s">
        <v>44</v>
      </c>
      <c r="Q12" s="16" t="s">
        <v>59</v>
      </c>
      <c r="R12" s="16" t="s">
        <v>69</v>
      </c>
      <c r="S12" s="16" t="s">
        <v>45</v>
      </c>
      <c r="T12" s="16" t="s">
        <v>46</v>
      </c>
      <c r="U12" s="17" t="s">
        <v>62</v>
      </c>
      <c r="V12" s="17" t="s">
        <v>47</v>
      </c>
      <c r="W12" s="17" t="s">
        <v>48</v>
      </c>
      <c r="X12" s="17" t="s">
        <v>70</v>
      </c>
      <c r="Y12" s="13" t="s">
        <v>60</v>
      </c>
      <c r="Z12" s="17" t="s">
        <v>49</v>
      </c>
      <c r="AA12" s="17" t="s">
        <v>50</v>
      </c>
      <c r="AB12" s="16" t="s">
        <v>51</v>
      </c>
      <c r="AC12" s="16" t="s">
        <v>52</v>
      </c>
      <c r="AD12" s="17" t="s">
        <v>53</v>
      </c>
      <c r="AE12" s="17" t="s">
        <v>71</v>
      </c>
      <c r="AF12" s="17" t="s">
        <v>72</v>
      </c>
      <c r="AG12" s="16" t="s">
        <v>56</v>
      </c>
      <c r="AH12" s="16" t="s">
        <v>63</v>
      </c>
      <c r="AI12" s="16" t="s">
        <v>64</v>
      </c>
      <c r="AJ12" s="16" t="s">
        <v>54</v>
      </c>
    </row>
    <row r="13" spans="1:36" x14ac:dyDescent="0.25">
      <c r="A13" s="3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x14ac:dyDescent="0.25">
      <c r="A14" s="4" t="s">
        <v>3</v>
      </c>
      <c r="B14" s="24">
        <v>944.09</v>
      </c>
      <c r="C14" s="24">
        <v>4487.58</v>
      </c>
      <c r="D14" s="24">
        <v>9191.58</v>
      </c>
      <c r="E14" s="24">
        <v>40976.19</v>
      </c>
      <c r="F14" s="24">
        <v>6548.58</v>
      </c>
      <c r="G14" s="24">
        <v>20420.66</v>
      </c>
      <c r="H14" s="24">
        <v>655.6</v>
      </c>
      <c r="I14" s="24">
        <v>2300.06</v>
      </c>
      <c r="J14" s="24">
        <v>7696.21</v>
      </c>
      <c r="K14" s="24">
        <v>0</v>
      </c>
      <c r="L14" s="24">
        <v>0</v>
      </c>
      <c r="M14" s="31">
        <v>520.58000000000004</v>
      </c>
      <c r="N14" s="24">
        <v>0</v>
      </c>
      <c r="O14" s="24">
        <v>2888.81</v>
      </c>
      <c r="P14" s="24">
        <v>10121.02</v>
      </c>
      <c r="Q14" s="24">
        <v>1761.8</v>
      </c>
      <c r="R14" s="24">
        <v>354890.11</v>
      </c>
      <c r="S14" s="24">
        <v>2195.35</v>
      </c>
      <c r="T14" s="24">
        <v>121591.37</v>
      </c>
      <c r="U14" s="24">
        <v>42418.15</v>
      </c>
      <c r="V14" s="24">
        <v>57307.44</v>
      </c>
      <c r="W14" s="24">
        <v>23474.81</v>
      </c>
      <c r="X14" s="24">
        <v>0</v>
      </c>
      <c r="Y14" s="25">
        <v>573.54999999999995</v>
      </c>
      <c r="Z14" s="24">
        <v>98859.64</v>
      </c>
      <c r="AA14" s="24">
        <v>0</v>
      </c>
      <c r="AB14" s="24">
        <v>45526.87</v>
      </c>
      <c r="AC14" s="24">
        <v>0</v>
      </c>
      <c r="AD14" s="24">
        <v>92307.61</v>
      </c>
      <c r="AE14" s="24">
        <v>289215.39</v>
      </c>
      <c r="AF14" s="24">
        <v>1131.7</v>
      </c>
      <c r="AG14" s="24">
        <v>87159.78</v>
      </c>
      <c r="AH14" s="24">
        <v>4385.66</v>
      </c>
      <c r="AI14" s="24">
        <v>0</v>
      </c>
      <c r="AJ14" s="24">
        <f t="shared" ref="AJ14:AJ19" si="0">+SUM(B14:AI14)</f>
        <v>1329550.19</v>
      </c>
    </row>
    <row r="15" spans="1:36" x14ac:dyDescent="0.25">
      <c r="A15" s="4" t="s">
        <v>4</v>
      </c>
      <c r="B15" s="24">
        <v>2315.2600000000002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589.66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350470.81</v>
      </c>
      <c r="AH15" s="24">
        <v>0</v>
      </c>
      <c r="AI15" s="24">
        <v>0</v>
      </c>
      <c r="AJ15" s="24">
        <f t="shared" si="0"/>
        <v>353375.73</v>
      </c>
    </row>
    <row r="16" spans="1:36" x14ac:dyDescent="0.25">
      <c r="A16" s="4" t="s">
        <v>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3544106.11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f t="shared" si="0"/>
        <v>3544106.11</v>
      </c>
    </row>
    <row r="17" spans="1:37" x14ac:dyDescent="0.25">
      <c r="A17" s="4" t="s">
        <v>6</v>
      </c>
      <c r="B17" s="24">
        <v>7591205.0899999999</v>
      </c>
      <c r="C17" s="24">
        <v>6807266.75</v>
      </c>
      <c r="D17" s="24">
        <v>4258924.1900000004</v>
      </c>
      <c r="E17" s="24">
        <v>3929675.82</v>
      </c>
      <c r="F17" s="24">
        <v>5385040.3799999999</v>
      </c>
      <c r="G17" s="24">
        <v>16864276.620000001</v>
      </c>
      <c r="H17" s="24">
        <v>1725113.23</v>
      </c>
      <c r="I17" s="24">
        <v>1899589.6800000002</v>
      </c>
      <c r="J17" s="24">
        <v>13944123.1774</v>
      </c>
      <c r="K17" s="24">
        <v>93153531.089999989</v>
      </c>
      <c r="L17" s="24">
        <v>11793026.48</v>
      </c>
      <c r="M17" s="31">
        <v>1064209.29</v>
      </c>
      <c r="N17" s="24">
        <v>2828770.14</v>
      </c>
      <c r="O17" s="24">
        <v>6629592.6694999998</v>
      </c>
      <c r="P17" s="24">
        <v>8415633.7638000008</v>
      </c>
      <c r="Q17" s="24">
        <v>1181860.3799999999</v>
      </c>
      <c r="R17" s="24">
        <v>65945426.32</v>
      </c>
      <c r="S17" s="24">
        <v>1317075.54</v>
      </c>
      <c r="T17" s="24">
        <v>51358680.329999998</v>
      </c>
      <c r="U17" s="24">
        <v>118927643.2</v>
      </c>
      <c r="V17" s="24">
        <v>263608877.80000001</v>
      </c>
      <c r="W17" s="24">
        <v>125689423.91000001</v>
      </c>
      <c r="X17" s="24">
        <v>5636157.4000000004</v>
      </c>
      <c r="Y17" s="24">
        <v>730668.26</v>
      </c>
      <c r="Z17" s="24">
        <v>34532753.409999996</v>
      </c>
      <c r="AA17" s="24">
        <v>12337918.98</v>
      </c>
      <c r="AB17" s="24">
        <v>6551054.1699999999</v>
      </c>
      <c r="AC17" s="24">
        <v>136054.54999999999</v>
      </c>
      <c r="AD17" s="24">
        <v>42707435.18</v>
      </c>
      <c r="AE17" s="24">
        <v>89436762.359999999</v>
      </c>
      <c r="AF17" s="24">
        <v>2554592.44</v>
      </c>
      <c r="AG17" s="24">
        <v>29483582.84</v>
      </c>
      <c r="AH17" s="24">
        <v>2724112.8299999996</v>
      </c>
      <c r="AI17" s="24">
        <v>236392340.67000002</v>
      </c>
      <c r="AJ17" s="24">
        <f t="shared" si="0"/>
        <v>1277542398.9406998</v>
      </c>
    </row>
    <row r="18" spans="1:37" x14ac:dyDescent="0.25">
      <c r="A18" s="4" t="s">
        <v>7</v>
      </c>
      <c r="B18" s="24">
        <v>2783020.97</v>
      </c>
      <c r="C18" s="24">
        <v>551972.98</v>
      </c>
      <c r="D18" s="24">
        <v>359657.83</v>
      </c>
      <c r="E18" s="24">
        <v>6936843.2300000004</v>
      </c>
      <c r="F18" s="24">
        <v>612520.39</v>
      </c>
      <c r="G18" s="24">
        <v>167468.94</v>
      </c>
      <c r="H18" s="24">
        <v>118983.48</v>
      </c>
      <c r="I18" s="24">
        <v>518350.4200000001</v>
      </c>
      <c r="J18" s="24">
        <v>1050277.9949</v>
      </c>
      <c r="K18" s="24">
        <v>197299.07</v>
      </c>
      <c r="L18" s="24">
        <v>46733.1</v>
      </c>
      <c r="M18" s="24">
        <v>202667.69</v>
      </c>
      <c r="N18" s="31">
        <v>744594.16</v>
      </c>
      <c r="O18" s="24">
        <v>1270383.0860000001</v>
      </c>
      <c r="P18" s="24">
        <v>1129313.33</v>
      </c>
      <c r="Q18" s="24">
        <v>131528.22</v>
      </c>
      <c r="R18" s="24">
        <v>17444559.32</v>
      </c>
      <c r="S18" s="24">
        <v>117190.36</v>
      </c>
      <c r="T18" s="24">
        <v>7992452.1299999999</v>
      </c>
      <c r="U18" s="24">
        <v>7348410.1699999999</v>
      </c>
      <c r="V18" s="24">
        <v>0</v>
      </c>
      <c r="W18" s="24">
        <v>168261.48</v>
      </c>
      <c r="X18" s="24">
        <v>667375</v>
      </c>
      <c r="Y18" s="31">
        <v>475369.88</v>
      </c>
      <c r="Z18" s="24">
        <v>6241155.54</v>
      </c>
      <c r="AA18" s="24">
        <v>4.5</v>
      </c>
      <c r="AB18" s="24">
        <v>837265.81</v>
      </c>
      <c r="AC18" s="24">
        <v>173.92</v>
      </c>
      <c r="AD18" s="24">
        <v>9050774.2699999996</v>
      </c>
      <c r="AE18" s="24">
        <v>8743500.0299999993</v>
      </c>
      <c r="AF18" s="24">
        <v>233485.68</v>
      </c>
      <c r="AG18" s="24">
        <v>4798651.7300000004</v>
      </c>
      <c r="AH18" s="24">
        <v>236155.18</v>
      </c>
      <c r="AI18" s="24">
        <v>1661232.66</v>
      </c>
      <c r="AJ18" s="24">
        <f t="shared" si="0"/>
        <v>82837632.550900027</v>
      </c>
    </row>
    <row r="19" spans="1:37" x14ac:dyDescent="0.25">
      <c r="A19" s="4" t="s">
        <v>8</v>
      </c>
      <c r="B19" s="24">
        <v>162700.75</v>
      </c>
      <c r="C19" s="24">
        <v>0</v>
      </c>
      <c r="D19" s="24">
        <v>84333.28</v>
      </c>
      <c r="E19" s="24">
        <v>1507025.04</v>
      </c>
      <c r="F19" s="24">
        <v>0</v>
      </c>
      <c r="G19" s="24">
        <v>2795196.5</v>
      </c>
      <c r="H19" s="24">
        <v>203412.57</v>
      </c>
      <c r="I19" s="24">
        <v>0</v>
      </c>
      <c r="J19" s="24">
        <v>7.33</v>
      </c>
      <c r="K19" s="24">
        <v>0</v>
      </c>
      <c r="L19" s="24">
        <v>74737.429999999993</v>
      </c>
      <c r="M19" s="24">
        <v>360039.09</v>
      </c>
      <c r="N19" s="24">
        <v>0</v>
      </c>
      <c r="O19" s="24">
        <v>0</v>
      </c>
      <c r="P19" s="24">
        <v>2233516.7599999998</v>
      </c>
      <c r="Q19" s="24">
        <v>1208622.6000000001</v>
      </c>
      <c r="R19" s="24">
        <v>527992.46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442908.15</v>
      </c>
      <c r="Y19" s="24">
        <v>0</v>
      </c>
      <c r="Z19" s="24">
        <v>0</v>
      </c>
      <c r="AA19" s="24">
        <v>0</v>
      </c>
      <c r="AB19" s="24">
        <v>945.03</v>
      </c>
      <c r="AC19" s="24">
        <v>2824591.21</v>
      </c>
      <c r="AD19" s="24">
        <v>2920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f t="shared" si="0"/>
        <v>12428948.199999999</v>
      </c>
    </row>
    <row r="20" spans="1:37" x14ac:dyDescent="0.25">
      <c r="A20" s="5" t="s">
        <v>9</v>
      </c>
      <c r="B20" s="11">
        <f>SUM(B14:B19)</f>
        <v>10540186.16</v>
      </c>
      <c r="C20" s="11">
        <f>SUM(C14:C19)</f>
        <v>7363727.3100000005</v>
      </c>
      <c r="D20" s="11">
        <f t="shared" ref="D20:F20" si="1">SUM(D14:D19)</f>
        <v>4712106.8800000008</v>
      </c>
      <c r="E20" s="11">
        <f t="shared" si="1"/>
        <v>12414520.280000001</v>
      </c>
      <c r="F20" s="11">
        <f t="shared" si="1"/>
        <v>6004109.3499999996</v>
      </c>
      <c r="G20" s="11">
        <f>+SUM(G14:G19)</f>
        <v>19847362.720000003</v>
      </c>
      <c r="H20" s="11">
        <f>+SUM(H14:H19)</f>
        <v>2048164.8800000001</v>
      </c>
      <c r="I20" s="11">
        <f>+SUM(I14:I19)</f>
        <v>2420829.8200000003</v>
      </c>
      <c r="J20" s="11">
        <f>+SUM(J14:J19)</f>
        <v>15002104.712300001</v>
      </c>
      <c r="K20" s="11">
        <f t="shared" ref="K20:N20" si="2">+SUM(K14:K19)</f>
        <v>93350830.159999982</v>
      </c>
      <c r="L20" s="11">
        <f t="shared" si="2"/>
        <v>11914497.01</v>
      </c>
      <c r="M20" s="11">
        <f t="shared" si="2"/>
        <v>1627436.6500000001</v>
      </c>
      <c r="N20" s="11">
        <f t="shared" si="2"/>
        <v>3573364.3000000003</v>
      </c>
      <c r="O20" s="11">
        <f t="shared" ref="O20:T20" si="3">+SUM(O14:O19)</f>
        <v>7902864.5654999996</v>
      </c>
      <c r="P20" s="11">
        <f t="shared" si="3"/>
        <v>11788584.8738</v>
      </c>
      <c r="Q20" s="11">
        <f t="shared" si="3"/>
        <v>2523773</v>
      </c>
      <c r="R20" s="11">
        <f t="shared" si="3"/>
        <v>87816974.320000008</v>
      </c>
      <c r="S20" s="11">
        <f t="shared" si="3"/>
        <v>1436461.2500000002</v>
      </c>
      <c r="T20" s="11">
        <f t="shared" si="3"/>
        <v>59472723.829999998</v>
      </c>
      <c r="U20" s="11">
        <f t="shared" ref="U20:X20" si="4">+SUM(U14:U19)</f>
        <v>126318471.52000001</v>
      </c>
      <c r="V20" s="11">
        <f t="shared" si="4"/>
        <v>263666185.24000001</v>
      </c>
      <c r="W20" s="11">
        <f t="shared" si="4"/>
        <v>125881160.20000002</v>
      </c>
      <c r="X20" s="11">
        <f t="shared" si="4"/>
        <v>6746440.5500000007</v>
      </c>
      <c r="Y20" s="11">
        <f t="shared" ref="Y20:AB20" si="5">+SUM(Y14:Y19)</f>
        <v>1206611.69</v>
      </c>
      <c r="Z20" s="11">
        <f t="shared" si="5"/>
        <v>40872768.589999996</v>
      </c>
      <c r="AA20" s="11">
        <f t="shared" si="5"/>
        <v>12337923.48</v>
      </c>
      <c r="AB20" s="11">
        <f t="shared" si="5"/>
        <v>7434791.8799999999</v>
      </c>
      <c r="AC20" s="11">
        <f>+SUM(AC14:AC19)</f>
        <v>2960819.68</v>
      </c>
      <c r="AD20" s="11">
        <f>+SUM(AD14:AD19)</f>
        <v>51853437.060000002</v>
      </c>
      <c r="AE20" s="11">
        <f>+SUM(AE14:AE19)</f>
        <v>98469477.780000001</v>
      </c>
      <c r="AF20" s="11">
        <f t="shared" ref="AF20:AI20" si="6">+SUM(AF14:AF19)</f>
        <v>2789209.8200000003</v>
      </c>
      <c r="AG20" s="11">
        <f t="shared" si="6"/>
        <v>34719865.159999996</v>
      </c>
      <c r="AH20" s="11">
        <f t="shared" si="6"/>
        <v>2964653.67</v>
      </c>
      <c r="AI20" s="11">
        <f t="shared" si="6"/>
        <v>238053573.33000001</v>
      </c>
      <c r="AJ20" s="11">
        <f t="shared" ref="AJ20" si="7">+SUM(AJ14:AJ19)</f>
        <v>1378036011.7215998</v>
      </c>
    </row>
    <row r="21" spans="1:37" x14ac:dyDescent="0.25">
      <c r="A21" s="6" t="s">
        <v>10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>
        <f t="shared" ref="AJ21:AJ27" si="8">+SUM(B21:AI21)</f>
        <v>0</v>
      </c>
    </row>
    <row r="22" spans="1:37" x14ac:dyDescent="0.25">
      <c r="A22" s="4" t="s">
        <v>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9">
        <v>0</v>
      </c>
      <c r="T22" s="24">
        <v>0</v>
      </c>
      <c r="U22" s="29">
        <v>0</v>
      </c>
      <c r="V22" s="24">
        <v>0</v>
      </c>
      <c r="W22" s="24">
        <v>0</v>
      </c>
      <c r="X22" s="29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f t="shared" si="8"/>
        <v>0</v>
      </c>
    </row>
    <row r="23" spans="1:37" x14ac:dyDescent="0.25">
      <c r="A23" s="4" t="s">
        <v>11</v>
      </c>
      <c r="B23" s="24">
        <v>1433411.82</v>
      </c>
      <c r="C23" s="24">
        <v>632887.9</v>
      </c>
      <c r="D23" s="24">
        <v>785989.3</v>
      </c>
      <c r="E23" s="24">
        <v>9020569.5600000005</v>
      </c>
      <c r="F23" s="24">
        <v>1235153.81</v>
      </c>
      <c r="G23" s="24">
        <v>1504620.11</v>
      </c>
      <c r="H23" s="24">
        <v>118064.43</v>
      </c>
      <c r="I23" s="24">
        <v>732398.77</v>
      </c>
      <c r="J23" s="24">
        <v>2587565.94</v>
      </c>
      <c r="K23" s="24">
        <v>3350971.69</v>
      </c>
      <c r="L23" s="24">
        <v>0</v>
      </c>
      <c r="M23" s="31">
        <v>197435.13</v>
      </c>
      <c r="N23" s="24">
        <v>1121119.4099999999</v>
      </c>
      <c r="O23" s="24">
        <v>2302020.5299999998</v>
      </c>
      <c r="P23" s="24">
        <v>1207640.42</v>
      </c>
      <c r="Q23" s="24">
        <v>248098</v>
      </c>
      <c r="R23" s="24">
        <v>18481060.07</v>
      </c>
      <c r="S23" s="24">
        <v>158027.46</v>
      </c>
      <c r="T23" s="24">
        <v>10472943.560000001</v>
      </c>
      <c r="U23" s="31">
        <v>19617867.899999999</v>
      </c>
      <c r="V23" s="24">
        <v>56084064.789999999</v>
      </c>
      <c r="W23" s="24">
        <v>23863561.189999998</v>
      </c>
      <c r="X23" s="24">
        <v>1416979.24</v>
      </c>
      <c r="Y23" s="24">
        <v>347810.26</v>
      </c>
      <c r="Z23" s="24">
        <v>5835940.71</v>
      </c>
      <c r="AA23" s="31">
        <v>433067.61</v>
      </c>
      <c r="AB23" s="24">
        <v>997285.37</v>
      </c>
      <c r="AC23" s="24">
        <v>61782.38</v>
      </c>
      <c r="AD23" s="24">
        <v>12499747.41</v>
      </c>
      <c r="AE23" s="24">
        <v>14728654.029999999</v>
      </c>
      <c r="AF23" s="24">
        <v>511366.91</v>
      </c>
      <c r="AG23" s="24">
        <v>7102591.6699999999</v>
      </c>
      <c r="AH23" s="24">
        <v>307562.2</v>
      </c>
      <c r="AI23" s="24">
        <v>23058330.620000001</v>
      </c>
      <c r="AJ23" s="24">
        <f t="shared" si="8"/>
        <v>222456590.19999999</v>
      </c>
    </row>
    <row r="24" spans="1:37" x14ac:dyDescent="0.25">
      <c r="A24" s="4" t="s">
        <v>12</v>
      </c>
      <c r="B24" s="24">
        <v>0</v>
      </c>
      <c r="C24" s="24">
        <v>0</v>
      </c>
      <c r="D24" s="24">
        <v>0</v>
      </c>
      <c r="E24" s="31">
        <v>0</v>
      </c>
      <c r="F24" s="24">
        <v>0</v>
      </c>
      <c r="G24" s="24">
        <v>0</v>
      </c>
      <c r="H24" s="24">
        <v>0</v>
      </c>
      <c r="I24" s="29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31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31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f t="shared" si="8"/>
        <v>0</v>
      </c>
    </row>
    <row r="25" spans="1:37" x14ac:dyDescent="0.25">
      <c r="A25" s="4" t="s">
        <v>13</v>
      </c>
      <c r="B25" s="24">
        <v>0</v>
      </c>
      <c r="C25" s="24">
        <v>88527.03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31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31">
        <v>0</v>
      </c>
      <c r="AB25" s="24">
        <v>0</v>
      </c>
      <c r="AC25" s="24">
        <v>0</v>
      </c>
      <c r="AD25" s="24">
        <v>2092313.28</v>
      </c>
      <c r="AE25" s="24">
        <v>1035940.43</v>
      </c>
      <c r="AF25" s="24">
        <v>0</v>
      </c>
      <c r="AG25" s="24">
        <v>0</v>
      </c>
      <c r="AH25" s="24">
        <v>0</v>
      </c>
      <c r="AI25" s="24">
        <v>0</v>
      </c>
      <c r="AJ25" s="24">
        <f t="shared" si="8"/>
        <v>3216780.74</v>
      </c>
    </row>
    <row r="26" spans="1:37" x14ac:dyDescent="0.25">
      <c r="A26" s="4" t="s">
        <v>7</v>
      </c>
      <c r="B26" s="24">
        <v>1538928.78</v>
      </c>
      <c r="C26" s="24">
        <v>386485.97</v>
      </c>
      <c r="D26" s="24">
        <v>965064.39</v>
      </c>
      <c r="E26" s="24">
        <v>1348657.22</v>
      </c>
      <c r="F26" s="24">
        <v>544900.56999999995</v>
      </c>
      <c r="G26" s="24">
        <v>23831.19</v>
      </c>
      <c r="H26" s="24">
        <v>73082.080000000002</v>
      </c>
      <c r="I26" s="24">
        <v>1099071.07</v>
      </c>
      <c r="J26" s="24">
        <v>958134.2</v>
      </c>
      <c r="K26" s="24">
        <v>1750740.06</v>
      </c>
      <c r="L26" s="24">
        <v>14137.4</v>
      </c>
      <c r="M26" s="31">
        <v>70821.210000000006</v>
      </c>
      <c r="N26" s="31">
        <v>156.06</v>
      </c>
      <c r="O26" s="24">
        <v>1138784.9780999999</v>
      </c>
      <c r="P26" s="31">
        <v>973259.08219999995</v>
      </c>
      <c r="Q26" s="24">
        <v>3627.7</v>
      </c>
      <c r="R26" s="24">
        <v>14146152.85</v>
      </c>
      <c r="S26" s="24">
        <v>99851.83</v>
      </c>
      <c r="T26" s="24">
        <v>5263218.45</v>
      </c>
      <c r="U26" s="31">
        <v>9088789.9800000004</v>
      </c>
      <c r="V26" s="24">
        <v>15827886.75</v>
      </c>
      <c r="W26" s="24">
        <v>9044755.4800000004</v>
      </c>
      <c r="X26" s="24">
        <v>640935.31000000006</v>
      </c>
      <c r="Y26" s="31">
        <v>258306.64</v>
      </c>
      <c r="Z26" s="24">
        <v>3832681.24</v>
      </c>
      <c r="AA26" s="31">
        <v>132782.82999999999</v>
      </c>
      <c r="AB26" s="24">
        <v>47116.93</v>
      </c>
      <c r="AC26" s="24">
        <v>18811.82</v>
      </c>
      <c r="AD26" s="24">
        <v>7263646.7999999998</v>
      </c>
      <c r="AE26" s="24">
        <v>959520.95</v>
      </c>
      <c r="AF26" s="24">
        <v>184640.95</v>
      </c>
      <c r="AG26" s="24">
        <v>3588349.23</v>
      </c>
      <c r="AH26" s="24">
        <v>0</v>
      </c>
      <c r="AI26" s="31">
        <v>16304320.77</v>
      </c>
      <c r="AJ26" s="24">
        <f t="shared" si="8"/>
        <v>97591450.770300001</v>
      </c>
    </row>
    <row r="27" spans="1:37" x14ac:dyDescent="0.25">
      <c r="A27" s="4" t="s">
        <v>14</v>
      </c>
      <c r="B27" s="24">
        <v>267896.64</v>
      </c>
      <c r="C27" s="24">
        <v>42580.22</v>
      </c>
      <c r="D27" s="24">
        <v>0</v>
      </c>
      <c r="E27" s="24">
        <v>135269.64000000001</v>
      </c>
      <c r="F27" s="24">
        <v>60459.96</v>
      </c>
      <c r="G27" s="24">
        <v>186567.73</v>
      </c>
      <c r="H27" s="24">
        <v>0</v>
      </c>
      <c r="I27" s="29">
        <v>128231.05</v>
      </c>
      <c r="J27" s="24">
        <v>68258.23</v>
      </c>
      <c r="K27" s="24">
        <v>143816.75999999998</v>
      </c>
      <c r="L27" s="29">
        <v>9905.17</v>
      </c>
      <c r="M27" s="24">
        <v>0</v>
      </c>
      <c r="N27" s="24">
        <v>0</v>
      </c>
      <c r="O27" s="24">
        <v>76556.179999999993</v>
      </c>
      <c r="P27" s="24">
        <v>1340809.08</v>
      </c>
      <c r="Q27" s="24">
        <v>0</v>
      </c>
      <c r="R27" s="24">
        <v>1582974.62</v>
      </c>
      <c r="S27" s="24">
        <v>0</v>
      </c>
      <c r="T27" s="24">
        <v>404763.48</v>
      </c>
      <c r="U27" s="24">
        <v>0</v>
      </c>
      <c r="V27" s="24">
        <v>232155.2</v>
      </c>
      <c r="W27" s="24">
        <v>0</v>
      </c>
      <c r="X27" s="24">
        <v>136117.54999999999</v>
      </c>
      <c r="Y27" s="24">
        <v>0</v>
      </c>
      <c r="Z27" s="24">
        <v>478777.42</v>
      </c>
      <c r="AA27" s="24">
        <v>0</v>
      </c>
      <c r="AB27" s="24">
        <v>347889.8</v>
      </c>
      <c r="AC27" s="24">
        <v>719.43</v>
      </c>
      <c r="AD27" s="24">
        <v>914083.61</v>
      </c>
      <c r="AE27" s="24">
        <v>2126030.1</v>
      </c>
      <c r="AF27" s="24">
        <v>0</v>
      </c>
      <c r="AG27" s="24">
        <v>92493.65</v>
      </c>
      <c r="AH27" s="24">
        <v>0</v>
      </c>
      <c r="AI27" s="24">
        <v>0</v>
      </c>
      <c r="AJ27" s="24">
        <f t="shared" si="8"/>
        <v>8776355.5199999996</v>
      </c>
      <c r="AK27" s="23"/>
    </row>
    <row r="28" spans="1:37" x14ac:dyDescent="0.25">
      <c r="A28" s="5" t="s">
        <v>15</v>
      </c>
      <c r="B28" s="11">
        <f>SUM(B22:B27)</f>
        <v>3240237.24</v>
      </c>
      <c r="C28" s="11">
        <f>SUM(C22:C27)</f>
        <v>1150481.1199999999</v>
      </c>
      <c r="D28" s="11">
        <f t="shared" ref="D28:F28" si="9">SUM(D22:D27)</f>
        <v>1751053.69</v>
      </c>
      <c r="E28" s="11">
        <f t="shared" si="9"/>
        <v>10504496.420000002</v>
      </c>
      <c r="F28" s="11">
        <f t="shared" si="9"/>
        <v>1840514.3399999999</v>
      </c>
      <c r="G28" s="11">
        <f>+SUM(G22:G27)</f>
        <v>1715019.03</v>
      </c>
      <c r="H28" s="11">
        <f>+SUM(H22:H27)</f>
        <v>191146.51</v>
      </c>
      <c r="I28" s="11">
        <f>+SUM(I22:I27)</f>
        <v>1959700.8900000001</v>
      </c>
      <c r="J28" s="11">
        <f>+SUM(J22:J27)</f>
        <v>3613958.3699999996</v>
      </c>
      <c r="K28" s="11">
        <f t="shared" ref="K28" si="10">+SUM(K22:K27)</f>
        <v>5245528.51</v>
      </c>
      <c r="L28" s="11">
        <f t="shared" ref="L28:N28" si="11">+SUM(L22:L27)</f>
        <v>24042.57</v>
      </c>
      <c r="M28" s="11">
        <f t="shared" ref="M28" si="12">+SUM(M22:M27)</f>
        <v>268256.34000000003</v>
      </c>
      <c r="N28" s="11">
        <f t="shared" si="11"/>
        <v>1121275.47</v>
      </c>
      <c r="O28" s="11">
        <f>+SUM(O22:O27)</f>
        <v>3517361.6880999999</v>
      </c>
      <c r="P28" s="11">
        <f>+SUM(P22:P27)</f>
        <v>3521708.5822000001</v>
      </c>
      <c r="Q28" s="11">
        <f>+SUM(Q22:Q27)</f>
        <v>251725.7</v>
      </c>
      <c r="R28" s="11">
        <f>+SUM(R22:R27)</f>
        <v>34210187.539999999</v>
      </c>
      <c r="S28" s="11">
        <f>+SUM(S23:S27)</f>
        <v>257879.28999999998</v>
      </c>
      <c r="T28" s="11">
        <f>+SUM(T23:T27)</f>
        <v>16140925.490000002</v>
      </c>
      <c r="U28" s="11">
        <f t="shared" ref="U28:W28" si="13">+SUM(U23:U27)</f>
        <v>28706657.879999999</v>
      </c>
      <c r="V28" s="11">
        <f t="shared" si="13"/>
        <v>72144106.739999995</v>
      </c>
      <c r="W28" s="11">
        <f t="shared" si="13"/>
        <v>32908316.669999998</v>
      </c>
      <c r="X28" s="11">
        <f t="shared" ref="X28:Z28" si="14">+SUM(X23:X27)</f>
        <v>2194032.1</v>
      </c>
      <c r="Y28" s="11">
        <f t="shared" ref="Y28" si="15">+SUM(Y23:Y27)</f>
        <v>606116.9</v>
      </c>
      <c r="Z28" s="11">
        <f t="shared" si="14"/>
        <v>10147399.369999999</v>
      </c>
      <c r="AA28" s="11">
        <f t="shared" ref="AA28" si="16">+SUM(AA22:AA27)</f>
        <v>565850.43999999994</v>
      </c>
      <c r="AB28" s="11">
        <f t="shared" ref="AB28" si="17">+SUM(AB22:AB27)</f>
        <v>1392292.1</v>
      </c>
      <c r="AC28" s="11">
        <f t="shared" ref="AC28" si="18">+SUM(AC22:AC27)</f>
        <v>81313.62999999999</v>
      </c>
      <c r="AD28" s="11">
        <f>+SUM(AD22:AD27)</f>
        <v>22769791.099999998</v>
      </c>
      <c r="AE28" s="11">
        <f>+SUM(AE22:AE27)</f>
        <v>18850145.509999998</v>
      </c>
      <c r="AF28" s="11">
        <f t="shared" ref="AF28:AG28" si="19">+SUM(AF22:AF27)</f>
        <v>696007.86</v>
      </c>
      <c r="AG28" s="11">
        <f t="shared" si="19"/>
        <v>10783434.550000001</v>
      </c>
      <c r="AH28" s="11">
        <f t="shared" ref="AH28:AJ28" si="20">+SUM(AH22:AH27)</f>
        <v>307562.2</v>
      </c>
      <c r="AI28" s="11">
        <f t="shared" ref="AI28" si="21">+SUM(AI22:AI27)</f>
        <v>39362651.390000001</v>
      </c>
      <c r="AJ28" s="11">
        <f t="shared" si="20"/>
        <v>332041177.23029995</v>
      </c>
    </row>
    <row r="29" spans="1:37" x14ac:dyDescent="0.25">
      <c r="A29" s="5" t="s">
        <v>16</v>
      </c>
      <c r="B29" s="11">
        <f>+B20-B28</f>
        <v>7299948.9199999999</v>
      </c>
      <c r="C29" s="11">
        <f>+C20-C28</f>
        <v>6213246.1900000004</v>
      </c>
      <c r="D29" s="11">
        <f t="shared" ref="D29:F29" si="22">+D20-D28</f>
        <v>2961053.1900000009</v>
      </c>
      <c r="E29" s="11">
        <f t="shared" si="22"/>
        <v>1910023.8599999994</v>
      </c>
      <c r="F29" s="11">
        <f t="shared" si="22"/>
        <v>4163595.01</v>
      </c>
      <c r="G29" s="11">
        <f>+G20-G28</f>
        <v>18132343.690000001</v>
      </c>
      <c r="H29" s="11">
        <f>+H20-H28</f>
        <v>1857018.37</v>
      </c>
      <c r="I29" s="11">
        <f t="shared" ref="I29:K29" si="23">+I20-I28</f>
        <v>461128.93000000017</v>
      </c>
      <c r="J29" s="11">
        <f t="shared" si="23"/>
        <v>11388146.342300002</v>
      </c>
      <c r="K29" s="11">
        <f t="shared" si="23"/>
        <v>88105301.649999976</v>
      </c>
      <c r="L29" s="11">
        <f t="shared" ref="L29:N29" si="24">+L20-L28</f>
        <v>11890454.439999999</v>
      </c>
      <c r="M29" s="11">
        <f t="shared" ref="M29" si="25">+M20-M28</f>
        <v>1359180.31</v>
      </c>
      <c r="N29" s="11">
        <f t="shared" si="24"/>
        <v>2452088.83</v>
      </c>
      <c r="O29" s="11">
        <f>+O20-O28</f>
        <v>4385502.8773999996</v>
      </c>
      <c r="P29" s="11">
        <f>+P20-P28</f>
        <v>8266876.2916000001</v>
      </c>
      <c r="Q29" s="11">
        <f>+Q20-Q28</f>
        <v>2272047.2999999998</v>
      </c>
      <c r="R29" s="11">
        <f>+R20-R28</f>
        <v>53606786.780000009</v>
      </c>
      <c r="S29" s="11">
        <f t="shared" ref="S29" si="26">+S20-S28</f>
        <v>1178581.9600000002</v>
      </c>
      <c r="T29" s="11">
        <f t="shared" ref="T29:AB29" si="27">+T20-T28</f>
        <v>43331798.339999996</v>
      </c>
      <c r="U29" s="11">
        <f t="shared" ref="U29:W29" si="28">+U20-U28</f>
        <v>97611813.640000015</v>
      </c>
      <c r="V29" s="11">
        <f t="shared" si="28"/>
        <v>191522078.5</v>
      </c>
      <c r="W29" s="11">
        <f t="shared" si="28"/>
        <v>92972843.530000016</v>
      </c>
      <c r="X29" s="11">
        <f t="shared" si="27"/>
        <v>4552408.4500000011</v>
      </c>
      <c r="Y29" s="11">
        <f t="shared" ref="Y29" si="29">+Y20-Y28</f>
        <v>600494.78999999992</v>
      </c>
      <c r="Z29" s="11">
        <f t="shared" si="27"/>
        <v>30725369.219999999</v>
      </c>
      <c r="AA29" s="11">
        <f t="shared" ref="AA29" si="30">+AA20-AA28</f>
        <v>11772073.040000001</v>
      </c>
      <c r="AB29" s="11">
        <f t="shared" si="27"/>
        <v>6042499.7799999993</v>
      </c>
      <c r="AC29" s="11">
        <f t="shared" ref="AC29" si="31">+AC20-AC28</f>
        <v>2879506.0500000003</v>
      </c>
      <c r="AD29" s="11">
        <f>+AD20-AD28</f>
        <v>29083645.960000005</v>
      </c>
      <c r="AE29" s="11">
        <f>+AE20-AE28</f>
        <v>79619332.270000011</v>
      </c>
      <c r="AF29" s="11">
        <f t="shared" ref="AF29:AG29" si="32">+AF20-AF28</f>
        <v>2093201.9600000004</v>
      </c>
      <c r="AG29" s="11">
        <f t="shared" si="32"/>
        <v>23936430.609999996</v>
      </c>
      <c r="AH29" s="11">
        <f t="shared" ref="AH29:AJ29" si="33">+AH20-AH28</f>
        <v>2657091.4699999997</v>
      </c>
      <c r="AI29" s="11">
        <f t="shared" ref="AI29" si="34">+AI20-AI28</f>
        <v>198690921.94</v>
      </c>
      <c r="AJ29" s="11">
        <f t="shared" si="33"/>
        <v>1045994834.4912999</v>
      </c>
    </row>
    <row r="30" spans="1:37" x14ac:dyDescent="0.25">
      <c r="A30" s="4" t="s">
        <v>17</v>
      </c>
      <c r="B30" s="24">
        <v>820718.36</v>
      </c>
      <c r="C30" s="24">
        <v>25112.779999999992</v>
      </c>
      <c r="D30" s="24">
        <v>690891.12</v>
      </c>
      <c r="E30" s="31">
        <v>-35431.06</v>
      </c>
      <c r="F30" s="24">
        <v>2221496.12</v>
      </c>
      <c r="G30" s="24">
        <v>2049954.13</v>
      </c>
      <c r="H30" s="24">
        <v>38464.76</v>
      </c>
      <c r="I30" s="24">
        <v>136159.54</v>
      </c>
      <c r="J30" s="24">
        <v>1016434.52</v>
      </c>
      <c r="K30" s="24">
        <v>3158866.36</v>
      </c>
      <c r="L30" s="24">
        <v>4470379.66</v>
      </c>
      <c r="M30" s="24">
        <v>0</v>
      </c>
      <c r="N30" s="24">
        <v>977879.82000000007</v>
      </c>
      <c r="O30" s="24">
        <v>1143310.6483</v>
      </c>
      <c r="P30" s="24">
        <v>1479218.9092000001</v>
      </c>
      <c r="Q30" s="24">
        <v>-79833.11</v>
      </c>
      <c r="R30" s="24">
        <v>13073312.59</v>
      </c>
      <c r="S30" s="31">
        <v>-24303.660000000003</v>
      </c>
      <c r="T30" s="24">
        <v>773796.08</v>
      </c>
      <c r="U30" s="24">
        <v>91751096.999999985</v>
      </c>
      <c r="V30" s="24">
        <v>123541222.92</v>
      </c>
      <c r="W30" s="24">
        <v>31844899.59</v>
      </c>
      <c r="X30" s="31">
        <v>382871.3</v>
      </c>
      <c r="Y30" s="24">
        <v>276955.05</v>
      </c>
      <c r="Z30" s="24">
        <v>4444716.58</v>
      </c>
      <c r="AA30" s="31">
        <v>428671.15</v>
      </c>
      <c r="AB30" s="24">
        <v>934280.93</v>
      </c>
      <c r="AC30" s="24">
        <v>0</v>
      </c>
      <c r="AD30" s="24">
        <v>880938.75</v>
      </c>
      <c r="AE30" s="24">
        <v>5167488.6500000004</v>
      </c>
      <c r="AF30" s="24">
        <v>39871.75</v>
      </c>
      <c r="AG30" s="24">
        <v>2049885.64</v>
      </c>
      <c r="AH30" s="24">
        <v>47282.289999999979</v>
      </c>
      <c r="AI30" s="24">
        <v>39749531.289999999</v>
      </c>
      <c r="AJ30" s="24">
        <f>+SUM(B30:AI30)</f>
        <v>333476140.45749998</v>
      </c>
    </row>
    <row r="31" spans="1:37" x14ac:dyDescent="0.25">
      <c r="A31" s="4" t="s">
        <v>18</v>
      </c>
      <c r="B31" s="24">
        <v>1045623.44</v>
      </c>
      <c r="C31" s="24">
        <v>27285.03</v>
      </c>
      <c r="D31" s="24">
        <v>269603.33</v>
      </c>
      <c r="E31" s="31">
        <v>0</v>
      </c>
      <c r="F31" s="24">
        <v>97492.13</v>
      </c>
      <c r="G31" s="24">
        <v>390726.42</v>
      </c>
      <c r="H31" s="24">
        <v>0</v>
      </c>
      <c r="I31" s="24">
        <v>533431.68999999994</v>
      </c>
      <c r="J31" s="24">
        <v>293387.87</v>
      </c>
      <c r="K31" s="24">
        <v>50455.58</v>
      </c>
      <c r="L31" s="24">
        <v>0</v>
      </c>
      <c r="M31" s="24">
        <v>0</v>
      </c>
      <c r="N31" s="24">
        <v>0</v>
      </c>
      <c r="O31" s="24">
        <v>0</v>
      </c>
      <c r="P31" s="24">
        <v>112887.86410000001</v>
      </c>
      <c r="Q31" s="24">
        <v>0</v>
      </c>
      <c r="R31" s="24">
        <v>4916823.5399999991</v>
      </c>
      <c r="S31" s="31">
        <v>0</v>
      </c>
      <c r="T31" s="24">
        <v>235386.46</v>
      </c>
      <c r="U31" s="24">
        <v>14318923.250000002</v>
      </c>
      <c r="V31" s="24">
        <v>27625048.539999999</v>
      </c>
      <c r="W31" s="24">
        <v>3205637.58</v>
      </c>
      <c r="X31" s="24">
        <v>80818.3</v>
      </c>
      <c r="Y31" s="24">
        <v>0</v>
      </c>
      <c r="Z31" s="24">
        <v>12741.14</v>
      </c>
      <c r="AA31" s="31">
        <v>71049.72</v>
      </c>
      <c r="AB31" s="24">
        <v>139214.59</v>
      </c>
      <c r="AC31" s="24">
        <v>87935.91</v>
      </c>
      <c r="AD31" s="24">
        <v>26686.77</v>
      </c>
      <c r="AE31" s="24">
        <v>288299.34000000003</v>
      </c>
      <c r="AF31" s="24">
        <v>0</v>
      </c>
      <c r="AG31" s="24">
        <v>521382.82</v>
      </c>
      <c r="AH31" s="24">
        <v>39894.199999999997</v>
      </c>
      <c r="AI31" s="24">
        <v>9686309.6199999992</v>
      </c>
      <c r="AJ31" s="24">
        <f>+SUM(B31:AI31)</f>
        <v>64077045.134099998</v>
      </c>
    </row>
    <row r="32" spans="1:37" x14ac:dyDescent="0.25">
      <c r="A32" s="4" t="s">
        <v>19</v>
      </c>
      <c r="B32" s="24">
        <v>0</v>
      </c>
      <c r="C32" s="24">
        <v>0</v>
      </c>
      <c r="D32" s="24">
        <v>0</v>
      </c>
      <c r="E32" s="31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1341087.8800000001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31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31">
        <v>0</v>
      </c>
      <c r="AB32" s="24">
        <v>3090.3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74267731.819999993</v>
      </c>
      <c r="AJ32" s="24">
        <f>+SUM(B32:AI32)</f>
        <v>75611910</v>
      </c>
    </row>
    <row r="33" spans="1:37" x14ac:dyDescent="0.25">
      <c r="A33" s="7" t="s">
        <v>20</v>
      </c>
      <c r="B33" s="11">
        <f t="shared" ref="B33:H33" si="35">+B29-B30+B31-B32</f>
        <v>7524854</v>
      </c>
      <c r="C33" s="11">
        <f t="shared" si="35"/>
        <v>6215418.4400000004</v>
      </c>
      <c r="D33" s="11">
        <f t="shared" si="35"/>
        <v>2539765.4000000008</v>
      </c>
      <c r="E33" s="11">
        <f t="shared" si="35"/>
        <v>1945454.9199999995</v>
      </c>
      <c r="F33" s="11">
        <f t="shared" si="35"/>
        <v>2039591.0199999996</v>
      </c>
      <c r="G33" s="11">
        <f t="shared" si="35"/>
        <v>16473115.980000002</v>
      </c>
      <c r="H33" s="11">
        <f t="shared" si="35"/>
        <v>1818553.61</v>
      </c>
      <c r="I33" s="11">
        <f t="shared" ref="I33:N33" si="36">+I29-I30+I31-I32</f>
        <v>858401.08000000007</v>
      </c>
      <c r="J33" s="11">
        <f t="shared" si="36"/>
        <v>10665099.692300001</v>
      </c>
      <c r="K33" s="11">
        <f t="shared" si="36"/>
        <v>83655802.98999998</v>
      </c>
      <c r="L33" s="11">
        <f t="shared" si="36"/>
        <v>7420074.7799999993</v>
      </c>
      <c r="M33" s="11">
        <f t="shared" si="36"/>
        <v>1359180.31</v>
      </c>
      <c r="N33" s="11">
        <f t="shared" si="36"/>
        <v>1474209.01</v>
      </c>
      <c r="O33" s="11">
        <f>+O29-O30+O31-O32</f>
        <v>3242192.2290999996</v>
      </c>
      <c r="P33" s="11">
        <f>+P29-P30+P31-P32</f>
        <v>6900545.2465000004</v>
      </c>
      <c r="Q33" s="11">
        <f>+Q29-Q30+Q31-Q32</f>
        <v>2351880.4099999997</v>
      </c>
      <c r="R33" s="11">
        <f>+R29-R30+R31-R32</f>
        <v>45450297.730000012</v>
      </c>
      <c r="S33" s="11">
        <f t="shared" ref="S33:Z33" si="37">+S29-S30+S31-S32</f>
        <v>1202885.6200000001</v>
      </c>
      <c r="T33" s="11">
        <f t="shared" si="37"/>
        <v>42793388.719999999</v>
      </c>
      <c r="U33" s="11">
        <f t="shared" si="37"/>
        <v>20179639.89000003</v>
      </c>
      <c r="V33" s="11">
        <f t="shared" si="37"/>
        <v>95605904.120000005</v>
      </c>
      <c r="W33" s="11">
        <f t="shared" si="37"/>
        <v>64333581.520000011</v>
      </c>
      <c r="X33" s="11">
        <f t="shared" si="37"/>
        <v>4250355.4500000011</v>
      </c>
      <c r="Y33" s="11">
        <f t="shared" si="37"/>
        <v>323539.73999999993</v>
      </c>
      <c r="Z33" s="11">
        <f t="shared" si="37"/>
        <v>26293393.780000001</v>
      </c>
      <c r="AA33" s="11">
        <f t="shared" ref="AA33:AI33" si="38">+AA29-AA30+AA31-AA32</f>
        <v>11414451.610000001</v>
      </c>
      <c r="AB33" s="11">
        <f t="shared" si="38"/>
        <v>5244343.1399999997</v>
      </c>
      <c r="AC33" s="11">
        <f t="shared" si="38"/>
        <v>2967441.9600000004</v>
      </c>
      <c r="AD33" s="11">
        <f t="shared" si="38"/>
        <v>28229393.980000004</v>
      </c>
      <c r="AE33" s="11">
        <f t="shared" si="38"/>
        <v>74740142.960000008</v>
      </c>
      <c r="AF33" s="11">
        <f t="shared" si="38"/>
        <v>2053330.2100000004</v>
      </c>
      <c r="AG33" s="11">
        <f t="shared" si="38"/>
        <v>22407927.789999995</v>
      </c>
      <c r="AH33" s="11">
        <f t="shared" si="38"/>
        <v>2649703.38</v>
      </c>
      <c r="AI33" s="11">
        <f t="shared" si="38"/>
        <v>94359968.450000018</v>
      </c>
      <c r="AJ33" s="11">
        <f t="shared" ref="AJ33" si="39">+AJ29-AJ30+AJ31-AJ32</f>
        <v>700983829.16789985</v>
      </c>
      <c r="AK33" s="12"/>
    </row>
    <row r="34" spans="1:37" x14ac:dyDescent="0.25">
      <c r="A34" s="4" t="s">
        <v>21</v>
      </c>
      <c r="B34" s="24">
        <v>36812195.479999997</v>
      </c>
      <c r="C34" s="24">
        <v>1063450.1961999999</v>
      </c>
      <c r="D34" s="24">
        <v>603955.06999999995</v>
      </c>
      <c r="E34" s="24">
        <v>181395611.46000001</v>
      </c>
      <c r="F34" s="24">
        <v>435779.79</v>
      </c>
      <c r="G34" s="24">
        <v>653474.32999999996</v>
      </c>
      <c r="H34" s="24">
        <v>0</v>
      </c>
      <c r="I34" s="24">
        <v>7037939.1400000015</v>
      </c>
      <c r="J34" s="24">
        <v>16142.59</v>
      </c>
      <c r="K34" s="24">
        <v>818535.71</v>
      </c>
      <c r="L34" s="24">
        <v>8973.15</v>
      </c>
      <c r="M34" s="24">
        <v>76768.800000000003</v>
      </c>
      <c r="N34" s="24">
        <v>742981.16999999993</v>
      </c>
      <c r="O34" s="24">
        <v>355608.8432</v>
      </c>
      <c r="P34" s="24">
        <v>1065276.4626</v>
      </c>
      <c r="Q34" s="24">
        <v>0</v>
      </c>
      <c r="R34" s="24">
        <v>14300655.370000001</v>
      </c>
      <c r="S34" s="31">
        <v>906650.11</v>
      </c>
      <c r="T34" s="24">
        <v>3137956.79</v>
      </c>
      <c r="U34" s="24">
        <v>12581541.300000001</v>
      </c>
      <c r="V34" s="24">
        <v>1464106.99</v>
      </c>
      <c r="W34" s="24">
        <v>6753616.7000000002</v>
      </c>
      <c r="X34" s="24">
        <v>3283364.84</v>
      </c>
      <c r="Y34" s="31">
        <v>2232757.23</v>
      </c>
      <c r="Z34" s="24">
        <v>4074537.47</v>
      </c>
      <c r="AA34" s="31">
        <v>1405593.5699999998</v>
      </c>
      <c r="AB34" s="24">
        <v>499264.38</v>
      </c>
      <c r="AC34" s="24">
        <v>0</v>
      </c>
      <c r="AD34" s="24">
        <v>11596.03</v>
      </c>
      <c r="AE34" s="24">
        <v>11810240.789999999</v>
      </c>
      <c r="AF34" s="24">
        <v>2128</v>
      </c>
      <c r="AG34" s="24">
        <v>932596.66</v>
      </c>
      <c r="AH34" s="24">
        <v>116974.63999999998</v>
      </c>
      <c r="AI34" s="31">
        <v>11212122.799999999</v>
      </c>
      <c r="AJ34" s="24">
        <f>+SUM(B34:AI34)</f>
        <v>305812395.86200011</v>
      </c>
    </row>
    <row r="35" spans="1:37" x14ac:dyDescent="0.25">
      <c r="A35" s="4" t="s">
        <v>22</v>
      </c>
      <c r="B35" s="24">
        <v>2329370.9900000002</v>
      </c>
      <c r="C35" s="24">
        <v>79247.210000000006</v>
      </c>
      <c r="D35" s="24">
        <v>465642.06</v>
      </c>
      <c r="E35" s="24">
        <v>149442224.34</v>
      </c>
      <c r="F35" s="24">
        <v>243816.49</v>
      </c>
      <c r="G35" s="24">
        <v>2080</v>
      </c>
      <c r="H35" s="24">
        <v>614.92999999999995</v>
      </c>
      <c r="I35" s="24">
        <v>815507.50999999989</v>
      </c>
      <c r="J35" s="24">
        <v>156577.85999999999</v>
      </c>
      <c r="K35" s="24">
        <v>4038457.77</v>
      </c>
      <c r="L35" s="24">
        <v>4365.97</v>
      </c>
      <c r="M35" s="24">
        <v>4627.78</v>
      </c>
      <c r="N35" s="24">
        <v>1061341.4200000002</v>
      </c>
      <c r="O35" s="24">
        <v>83705.846000000005</v>
      </c>
      <c r="P35" s="31">
        <v>132783.11000000002</v>
      </c>
      <c r="Q35" s="24">
        <v>0</v>
      </c>
      <c r="R35" s="24">
        <v>44988425.869999997</v>
      </c>
      <c r="S35" s="24">
        <v>69481.47</v>
      </c>
      <c r="T35" s="24">
        <v>1244507.6200000001</v>
      </c>
      <c r="U35" s="24">
        <v>13510624.08</v>
      </c>
      <c r="V35" s="24">
        <v>988587.13</v>
      </c>
      <c r="W35" s="31">
        <v>855234.91</v>
      </c>
      <c r="X35" s="31">
        <v>188368.28</v>
      </c>
      <c r="Y35" s="31">
        <v>145219.64000000001</v>
      </c>
      <c r="Z35" s="24">
        <v>137677.03</v>
      </c>
      <c r="AA35" s="31">
        <v>145738.57999999999</v>
      </c>
      <c r="AB35" s="24">
        <v>391158.76</v>
      </c>
      <c r="AC35" s="24">
        <v>0</v>
      </c>
      <c r="AD35" s="24">
        <v>472525.43</v>
      </c>
      <c r="AE35" s="24">
        <v>13577700.029999999</v>
      </c>
      <c r="AF35" s="24">
        <v>0</v>
      </c>
      <c r="AG35" s="24">
        <v>587197.12</v>
      </c>
      <c r="AH35" s="24">
        <v>222525.25</v>
      </c>
      <c r="AI35" s="24">
        <v>1238437.51</v>
      </c>
      <c r="AJ35" s="24">
        <f>+SUM(B35:AI35)</f>
        <v>237623771.99600002</v>
      </c>
    </row>
    <row r="36" spans="1:37" x14ac:dyDescent="0.25">
      <c r="A36" s="8" t="s">
        <v>23</v>
      </c>
      <c r="B36" s="11">
        <f>+B33+B34-B35</f>
        <v>42007678.489999995</v>
      </c>
      <c r="C36" s="11">
        <f>+C33+C34-C35</f>
        <v>7199621.4262000006</v>
      </c>
      <c r="D36" s="11">
        <f t="shared" ref="D36:F36" si="40">+D33+D34-D35</f>
        <v>2678078.4100000006</v>
      </c>
      <c r="E36" s="11">
        <f t="shared" si="40"/>
        <v>33898842.039999992</v>
      </c>
      <c r="F36" s="11">
        <f t="shared" si="40"/>
        <v>2231554.3199999994</v>
      </c>
      <c r="G36" s="11">
        <f>+G33+G34-G35</f>
        <v>17124510.310000002</v>
      </c>
      <c r="H36" s="11">
        <f>+H33+H34-H35</f>
        <v>1817938.6800000002</v>
      </c>
      <c r="I36" s="11">
        <f>+I33+I34-I35</f>
        <v>7080832.7100000018</v>
      </c>
      <c r="J36" s="11">
        <f>+J33+J34-J35</f>
        <v>10524664.422300002</v>
      </c>
      <c r="K36" s="11">
        <f t="shared" ref="K36" si="41">+K33+K34-K35</f>
        <v>80435880.929999977</v>
      </c>
      <c r="L36" s="11">
        <f t="shared" ref="L36" si="42">+L33+L34-L35</f>
        <v>7424681.96</v>
      </c>
      <c r="M36" s="11">
        <f t="shared" ref="M36:R36" si="43">+M33+M34-M35</f>
        <v>1431321.33</v>
      </c>
      <c r="N36" s="11">
        <f t="shared" si="43"/>
        <v>1155848.7599999995</v>
      </c>
      <c r="O36" s="11">
        <f t="shared" si="43"/>
        <v>3514095.2262999997</v>
      </c>
      <c r="P36" s="11">
        <f t="shared" si="43"/>
        <v>7833038.5991000002</v>
      </c>
      <c r="Q36" s="11">
        <f t="shared" si="43"/>
        <v>2351880.4099999997</v>
      </c>
      <c r="R36" s="11">
        <f t="shared" si="43"/>
        <v>14762527.230000012</v>
      </c>
      <c r="S36" s="11">
        <f t="shared" ref="S36" si="44">+S33+S34-S35</f>
        <v>2040054.26</v>
      </c>
      <c r="T36" s="11">
        <f t="shared" ref="T36:W36" si="45">+T33+T34-T35</f>
        <v>44686837.890000001</v>
      </c>
      <c r="U36" s="11">
        <f t="shared" si="45"/>
        <v>19250557.110000029</v>
      </c>
      <c r="V36" s="11">
        <f t="shared" si="45"/>
        <v>96081423.980000004</v>
      </c>
      <c r="W36" s="11">
        <f t="shared" si="45"/>
        <v>70231963.310000017</v>
      </c>
      <c r="X36" s="11">
        <f t="shared" ref="X36:AB36" si="46">+X33+X34-X35</f>
        <v>7345352.0100000007</v>
      </c>
      <c r="Y36" s="11">
        <f t="shared" ref="Y36" si="47">+Y33+Y34-Y35</f>
        <v>2411077.3299999996</v>
      </c>
      <c r="Z36" s="11">
        <f t="shared" si="46"/>
        <v>30230254.219999999</v>
      </c>
      <c r="AA36" s="11">
        <f t="shared" ref="AA36" si="48">+AA33+AA34-AA35</f>
        <v>12674306.600000001</v>
      </c>
      <c r="AB36" s="11">
        <f t="shared" si="46"/>
        <v>5352448.76</v>
      </c>
      <c r="AC36" s="11">
        <f t="shared" ref="AC36" si="49">+AC33+AC34-AC35</f>
        <v>2967441.9600000004</v>
      </c>
      <c r="AD36" s="11">
        <f t="shared" ref="AD36:AG36" si="50">+AD33+AD34-AD35</f>
        <v>27768464.580000006</v>
      </c>
      <c r="AE36" s="11">
        <f t="shared" si="50"/>
        <v>72972683.719999999</v>
      </c>
      <c r="AF36" s="11">
        <f t="shared" si="50"/>
        <v>2055458.2100000004</v>
      </c>
      <c r="AG36" s="11">
        <f t="shared" si="50"/>
        <v>22753327.329999994</v>
      </c>
      <c r="AH36" s="11">
        <f t="shared" ref="AH36:AI36" si="51">+AH33+AH34-AH35</f>
        <v>2544152.77</v>
      </c>
      <c r="AI36" s="11">
        <f t="shared" si="51"/>
        <v>104333653.74000001</v>
      </c>
      <c r="AJ36" s="11">
        <f t="shared" ref="AJ36" si="52">+AJ33+AJ34-AJ35</f>
        <v>769172453.0338999</v>
      </c>
    </row>
    <row r="37" spans="1:37" x14ac:dyDescent="0.25">
      <c r="A37" s="5" t="s">
        <v>24</v>
      </c>
      <c r="B37" s="11">
        <f>+B38-B39</f>
        <v>0</v>
      </c>
      <c r="C37" s="11">
        <f>+C38-C39</f>
        <v>0</v>
      </c>
      <c r="D37" s="11">
        <f t="shared" ref="D37:F37" si="53">+D38-D39</f>
        <v>0</v>
      </c>
      <c r="E37" s="11">
        <f t="shared" si="53"/>
        <v>0</v>
      </c>
      <c r="F37" s="11">
        <f t="shared" si="53"/>
        <v>0</v>
      </c>
      <c r="G37" s="11">
        <f>+G38-G39</f>
        <v>0</v>
      </c>
      <c r="H37" s="11">
        <f>+H38-H39</f>
        <v>0</v>
      </c>
      <c r="I37" s="11">
        <f>+I38-I39</f>
        <v>0</v>
      </c>
      <c r="J37" s="11">
        <f>+J38-J39</f>
        <v>0</v>
      </c>
      <c r="K37" s="11">
        <f t="shared" ref="K37" si="54">+K38-K39</f>
        <v>0</v>
      </c>
      <c r="L37" s="11">
        <f t="shared" ref="L37" si="55">+L38-L39</f>
        <v>0</v>
      </c>
      <c r="M37" s="11">
        <f t="shared" ref="M37:R37" si="56">+M38-M39</f>
        <v>0</v>
      </c>
      <c r="N37" s="11">
        <f t="shared" si="56"/>
        <v>0</v>
      </c>
      <c r="O37" s="11">
        <f t="shared" si="56"/>
        <v>0</v>
      </c>
      <c r="P37" s="11">
        <f t="shared" si="56"/>
        <v>0</v>
      </c>
      <c r="Q37" s="11">
        <f t="shared" si="56"/>
        <v>0</v>
      </c>
      <c r="R37" s="11">
        <f t="shared" si="56"/>
        <v>0</v>
      </c>
      <c r="S37" s="11">
        <f t="shared" ref="S37" si="57">+S38-S39</f>
        <v>0</v>
      </c>
      <c r="T37" s="11">
        <f t="shared" ref="T37:W37" si="58">+T38-T39</f>
        <v>0</v>
      </c>
      <c r="U37" s="11">
        <f t="shared" si="58"/>
        <v>0</v>
      </c>
      <c r="V37" s="11">
        <f t="shared" si="58"/>
        <v>0</v>
      </c>
      <c r="W37" s="11">
        <f t="shared" si="58"/>
        <v>0</v>
      </c>
      <c r="X37" s="11">
        <f t="shared" ref="X37:AB37" si="59">+X38-X39</f>
        <v>0</v>
      </c>
      <c r="Y37" s="11">
        <f t="shared" ref="Y37" si="60">+Y38-Y39</f>
        <v>0</v>
      </c>
      <c r="Z37" s="11">
        <f t="shared" si="59"/>
        <v>0</v>
      </c>
      <c r="AA37" s="11">
        <f t="shared" ref="AA37" si="61">+AA38-AA39</f>
        <v>0</v>
      </c>
      <c r="AB37" s="11">
        <f t="shared" si="59"/>
        <v>0</v>
      </c>
      <c r="AC37" s="11">
        <f t="shared" ref="AC37" si="62">+AC38-AC39</f>
        <v>0</v>
      </c>
      <c r="AD37" s="11">
        <f t="shared" ref="AD37:AG37" si="63">+AD38-AD39</f>
        <v>0</v>
      </c>
      <c r="AE37" s="11">
        <f t="shared" si="63"/>
        <v>0</v>
      </c>
      <c r="AF37" s="11">
        <f t="shared" si="63"/>
        <v>0</v>
      </c>
      <c r="AG37" s="11">
        <f t="shared" si="63"/>
        <v>0</v>
      </c>
      <c r="AH37" s="11">
        <f t="shared" ref="AH37:AI37" si="64">+AH38-AH39</f>
        <v>0</v>
      </c>
      <c r="AI37" s="11">
        <f t="shared" si="64"/>
        <v>0</v>
      </c>
      <c r="AJ37" s="11">
        <f t="shared" ref="AJ37" si="65">+AJ38-AJ39</f>
        <v>0</v>
      </c>
    </row>
    <row r="38" spans="1:37" x14ac:dyDescent="0.25">
      <c r="A38" s="4" t="s">
        <v>25</v>
      </c>
      <c r="B38" s="30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f>+SUM(B38:AI38)</f>
        <v>0</v>
      </c>
    </row>
    <row r="39" spans="1:37" x14ac:dyDescent="0.25">
      <c r="A39" s="4" t="s">
        <v>26</v>
      </c>
      <c r="B39" s="30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f>+SUM(B39:AI39)</f>
        <v>0</v>
      </c>
    </row>
    <row r="40" spans="1:37" x14ac:dyDescent="0.25">
      <c r="A40" s="5" t="s">
        <v>27</v>
      </c>
      <c r="B40" s="11">
        <f t="shared" ref="B40:I40" si="66">+B41+B42</f>
        <v>6832518.5</v>
      </c>
      <c r="C40" s="11">
        <f t="shared" si="66"/>
        <v>6401352.4699999997</v>
      </c>
      <c r="D40" s="11">
        <f t="shared" si="66"/>
        <v>3916734.95</v>
      </c>
      <c r="E40" s="11">
        <f t="shared" si="66"/>
        <v>10934399.02</v>
      </c>
      <c r="F40" s="11">
        <f t="shared" si="66"/>
        <v>4260423.63</v>
      </c>
      <c r="G40" s="11">
        <f t="shared" si="66"/>
        <v>16425049.51</v>
      </c>
      <c r="H40" s="11">
        <f t="shared" si="66"/>
        <v>1595314.63</v>
      </c>
      <c r="I40" s="11">
        <f t="shared" si="66"/>
        <v>8860880.8899999987</v>
      </c>
      <c r="J40" s="11">
        <f t="shared" ref="J40:L40" si="67">+J41+J42</f>
        <v>10167300.795</v>
      </c>
      <c r="K40" s="11">
        <f t="shared" si="67"/>
        <v>77599626.310000002</v>
      </c>
      <c r="L40" s="11">
        <f t="shared" si="67"/>
        <v>5351572.08</v>
      </c>
      <c r="M40" s="11">
        <f t="shared" ref="M40:R40" si="68">+M41+M42</f>
        <v>1104804.05</v>
      </c>
      <c r="N40" s="11">
        <f t="shared" si="68"/>
        <v>1377883.8599999999</v>
      </c>
      <c r="O40" s="11">
        <f t="shared" si="68"/>
        <v>3743144.0441999999</v>
      </c>
      <c r="P40" s="11">
        <f t="shared" si="68"/>
        <v>8389786.782399999</v>
      </c>
      <c r="Q40" s="11">
        <f t="shared" si="68"/>
        <v>2110760.7699999996</v>
      </c>
      <c r="R40" s="11">
        <f t="shared" si="68"/>
        <v>11490010.41</v>
      </c>
      <c r="S40" s="11">
        <f t="shared" ref="S40:Z40" si="69">+S41+S42</f>
        <v>2008342.69</v>
      </c>
      <c r="T40" s="11">
        <f t="shared" si="69"/>
        <v>31773002.059999999</v>
      </c>
      <c r="U40" s="11">
        <f t="shared" si="69"/>
        <v>31533642.820000004</v>
      </c>
      <c r="V40" s="11">
        <f t="shared" si="69"/>
        <v>103359000.97</v>
      </c>
      <c r="W40" s="11">
        <f t="shared" si="69"/>
        <v>56656395.769999988</v>
      </c>
      <c r="X40" s="11">
        <f t="shared" si="69"/>
        <v>6489986.3600000003</v>
      </c>
      <c r="Y40" s="11">
        <f t="shared" si="69"/>
        <v>3606054.32</v>
      </c>
      <c r="Z40" s="11">
        <f t="shared" si="69"/>
        <v>19920412.329999998</v>
      </c>
      <c r="AA40" s="11">
        <f t="shared" ref="AA40:AH40" si="70">+AA41+AA42</f>
        <v>11234538.689999998</v>
      </c>
      <c r="AB40" s="11">
        <f t="shared" si="70"/>
        <v>4371737.8600000003</v>
      </c>
      <c r="AC40" s="11">
        <f t="shared" si="70"/>
        <v>2420229.9700000002</v>
      </c>
      <c r="AD40" s="11">
        <f t="shared" si="70"/>
        <v>19045099.25</v>
      </c>
      <c r="AE40" s="11">
        <f t="shared" si="70"/>
        <v>63225943.100000001</v>
      </c>
      <c r="AF40" s="11">
        <f t="shared" si="70"/>
        <v>1059242.6499999999</v>
      </c>
      <c r="AG40" s="11">
        <f t="shared" si="70"/>
        <v>20848993.180000003</v>
      </c>
      <c r="AH40" s="11">
        <f t="shared" si="70"/>
        <v>2261356.4</v>
      </c>
      <c r="AI40" s="11">
        <f t="shared" ref="AI40" si="71">+AI41+AI42</f>
        <v>142976427.62</v>
      </c>
      <c r="AJ40" s="11">
        <f>+AJ41+AJ42</f>
        <v>703351968.74160004</v>
      </c>
    </row>
    <row r="41" spans="1:37" x14ac:dyDescent="0.25">
      <c r="A41" s="4" t="s">
        <v>28</v>
      </c>
      <c r="B41" s="24">
        <v>6832518.5</v>
      </c>
      <c r="C41" s="24">
        <v>6401352.4699999997</v>
      </c>
      <c r="D41" s="24">
        <v>3916734.95</v>
      </c>
      <c r="E41" s="24">
        <v>10934399.02</v>
      </c>
      <c r="F41" s="24">
        <v>4260423.63</v>
      </c>
      <c r="G41" s="24">
        <v>16425049.51</v>
      </c>
      <c r="H41" s="24">
        <v>1595314.63</v>
      </c>
      <c r="I41" s="24">
        <v>8860880.8899999987</v>
      </c>
      <c r="J41" s="24">
        <v>10167300.795</v>
      </c>
      <c r="K41" s="24">
        <v>77599626.310000002</v>
      </c>
      <c r="L41" s="29">
        <v>5351572.08</v>
      </c>
      <c r="M41" s="24">
        <v>1104804.05</v>
      </c>
      <c r="N41" s="24">
        <v>1377883.8599999999</v>
      </c>
      <c r="O41" s="24">
        <v>3743144.0441999999</v>
      </c>
      <c r="P41" s="24">
        <v>8389786.782399999</v>
      </c>
      <c r="Q41" s="24">
        <v>2110760.7699999996</v>
      </c>
      <c r="R41" s="24">
        <v>11490010.41</v>
      </c>
      <c r="S41" s="24">
        <v>2008342.69</v>
      </c>
      <c r="T41" s="24">
        <v>31773002.059999999</v>
      </c>
      <c r="U41" s="24">
        <v>31533642.820000004</v>
      </c>
      <c r="V41" s="24">
        <v>103359000.97</v>
      </c>
      <c r="W41" s="24">
        <v>56656395.769999988</v>
      </c>
      <c r="X41" s="24">
        <v>6489986.3600000003</v>
      </c>
      <c r="Y41" s="24">
        <v>3606054.32</v>
      </c>
      <c r="Z41" s="24">
        <v>19920412.329999998</v>
      </c>
      <c r="AA41" s="24">
        <v>11234538.689999998</v>
      </c>
      <c r="AB41" s="24">
        <v>4371737.8600000003</v>
      </c>
      <c r="AC41" s="24">
        <v>2420229.9700000002</v>
      </c>
      <c r="AD41" s="31">
        <v>18856004.57</v>
      </c>
      <c r="AE41" s="24">
        <v>63225943.100000001</v>
      </c>
      <c r="AF41" s="24">
        <v>1059242.6499999999</v>
      </c>
      <c r="AG41" s="24">
        <v>20738139.420000002</v>
      </c>
      <c r="AH41" s="24">
        <v>2261356.4</v>
      </c>
      <c r="AI41" s="24">
        <v>142976427.62</v>
      </c>
      <c r="AJ41" s="24">
        <f>+SUM(B41:AI41)</f>
        <v>703052020.30159998</v>
      </c>
    </row>
    <row r="42" spans="1:37" x14ac:dyDescent="0.25">
      <c r="A42" s="4" t="s">
        <v>29</v>
      </c>
      <c r="B42" s="24">
        <v>0</v>
      </c>
      <c r="C42" s="24">
        <v>0</v>
      </c>
      <c r="D42" s="24">
        <v>0</v>
      </c>
      <c r="E42" s="29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/>
      <c r="Z42" s="24">
        <v>0</v>
      </c>
      <c r="AA42" s="24">
        <v>0</v>
      </c>
      <c r="AB42" s="24">
        <v>0</v>
      </c>
      <c r="AC42" s="24">
        <v>0</v>
      </c>
      <c r="AD42" s="24">
        <v>189094.68</v>
      </c>
      <c r="AE42" s="24">
        <v>0</v>
      </c>
      <c r="AF42" s="24">
        <v>0</v>
      </c>
      <c r="AG42" s="24">
        <v>110853.75999999999</v>
      </c>
      <c r="AH42" s="24">
        <v>0</v>
      </c>
      <c r="AI42" s="24">
        <v>0</v>
      </c>
      <c r="AJ42" s="24">
        <f>+SUM(B42:AI42)</f>
        <v>299948.44</v>
      </c>
    </row>
    <row r="43" spans="1:37" x14ac:dyDescent="0.25">
      <c r="A43" s="8" t="s">
        <v>30</v>
      </c>
      <c r="B43" s="11">
        <f t="shared" ref="B43:I43" si="72">+B36+B37-B40</f>
        <v>35175159.989999995</v>
      </c>
      <c r="C43" s="11">
        <f t="shared" si="72"/>
        <v>798268.95620000083</v>
      </c>
      <c r="D43" s="11">
        <f t="shared" si="72"/>
        <v>-1238656.5399999996</v>
      </c>
      <c r="E43" s="11">
        <f t="shared" si="72"/>
        <v>22964443.019999992</v>
      </c>
      <c r="F43" s="11">
        <f t="shared" si="72"/>
        <v>-2028869.3100000005</v>
      </c>
      <c r="G43" s="11">
        <f t="shared" si="72"/>
        <v>699460.80000000261</v>
      </c>
      <c r="H43" s="11">
        <f t="shared" si="72"/>
        <v>222624.05000000028</v>
      </c>
      <c r="I43" s="11">
        <f t="shared" si="72"/>
        <v>-1780048.1799999969</v>
      </c>
      <c r="J43" s="11">
        <f t="shared" ref="J43:N43" si="73">+J36+J37-J40</f>
        <v>357363.62730000168</v>
      </c>
      <c r="K43" s="11">
        <f t="shared" si="73"/>
        <v>2836254.619999975</v>
      </c>
      <c r="L43" s="11">
        <f t="shared" si="73"/>
        <v>2073109.88</v>
      </c>
      <c r="M43" s="11">
        <f t="shared" si="73"/>
        <v>326517.28000000003</v>
      </c>
      <c r="N43" s="11">
        <f t="shared" si="73"/>
        <v>-222035.10000000033</v>
      </c>
      <c r="O43" s="11">
        <f>+O36+O37-O40</f>
        <v>-229048.81790000014</v>
      </c>
      <c r="P43" s="11">
        <f>+P36+P37-P40</f>
        <v>-556748.18329999875</v>
      </c>
      <c r="Q43" s="11">
        <f>+Q36+Q37-Q40</f>
        <v>241119.64000000013</v>
      </c>
      <c r="R43" s="11">
        <f>+R36+R37-R40</f>
        <v>3272516.8200000115</v>
      </c>
      <c r="S43" s="11">
        <f t="shared" ref="S43:Z43" si="74">+S36+S37-S40</f>
        <v>31711.570000000065</v>
      </c>
      <c r="T43" s="11">
        <f t="shared" si="74"/>
        <v>12913835.830000002</v>
      </c>
      <c r="U43" s="11">
        <f t="shared" si="74"/>
        <v>-12283085.709999975</v>
      </c>
      <c r="V43" s="11">
        <f t="shared" si="74"/>
        <v>-7277576.9899999946</v>
      </c>
      <c r="W43" s="11">
        <f t="shared" si="74"/>
        <v>13575567.540000029</v>
      </c>
      <c r="X43" s="11">
        <f t="shared" si="74"/>
        <v>855365.65000000037</v>
      </c>
      <c r="Y43" s="11">
        <f t="shared" si="74"/>
        <v>-1194976.9900000002</v>
      </c>
      <c r="Z43" s="11">
        <f t="shared" si="74"/>
        <v>10309841.890000001</v>
      </c>
      <c r="AA43" s="11">
        <f t="shared" ref="AA43:AH43" si="75">+AA36+AA37-AA40</f>
        <v>1439767.9100000039</v>
      </c>
      <c r="AB43" s="11">
        <f t="shared" si="75"/>
        <v>980710.89999999944</v>
      </c>
      <c r="AC43" s="11">
        <f t="shared" si="75"/>
        <v>547211.99000000022</v>
      </c>
      <c r="AD43" s="11">
        <f t="shared" si="75"/>
        <v>8723365.3300000057</v>
      </c>
      <c r="AE43" s="11">
        <f t="shared" si="75"/>
        <v>9746740.6199999973</v>
      </c>
      <c r="AF43" s="11">
        <f t="shared" si="75"/>
        <v>996215.56000000052</v>
      </c>
      <c r="AG43" s="11">
        <f t="shared" si="75"/>
        <v>1904334.1499999911</v>
      </c>
      <c r="AH43" s="11">
        <f t="shared" si="75"/>
        <v>282796.37000000011</v>
      </c>
      <c r="AI43" s="11">
        <f t="shared" ref="AI43" si="76">+AI36+AI37-AI40</f>
        <v>-38642773.879999995</v>
      </c>
      <c r="AJ43" s="11">
        <f t="shared" ref="AJ43" si="77">+AJ36+AJ37-AJ40</f>
        <v>65820484.292299867</v>
      </c>
    </row>
    <row r="44" spans="1:37" x14ac:dyDescent="0.25">
      <c r="A44" s="14" t="s">
        <v>31</v>
      </c>
      <c r="B44" s="26">
        <v>0</v>
      </c>
      <c r="C44" s="26">
        <v>0</v>
      </c>
      <c r="D44" s="26">
        <v>0</v>
      </c>
      <c r="E44" s="26">
        <v>0</v>
      </c>
      <c r="F44" s="26">
        <v>37805.550000000003</v>
      </c>
      <c r="G44" s="26">
        <v>0</v>
      </c>
      <c r="H44" s="26">
        <v>0</v>
      </c>
      <c r="I44" s="26">
        <v>0</v>
      </c>
      <c r="J44" s="26">
        <v>143535</v>
      </c>
      <c r="K44" s="26">
        <v>910992.03</v>
      </c>
      <c r="L44" s="26">
        <v>0</v>
      </c>
      <c r="M44" s="26">
        <v>0</v>
      </c>
      <c r="N44" s="26">
        <v>32677.18</v>
      </c>
      <c r="O44" s="26">
        <v>0</v>
      </c>
      <c r="P44" s="26">
        <v>0</v>
      </c>
      <c r="Q44" s="26">
        <v>0</v>
      </c>
      <c r="R44" s="26">
        <v>1621918.95</v>
      </c>
      <c r="S44" s="26">
        <v>0</v>
      </c>
      <c r="T44" s="26">
        <v>4133991.89</v>
      </c>
      <c r="U44" s="26">
        <v>1695258.39</v>
      </c>
      <c r="V44" s="26">
        <v>4606108.83</v>
      </c>
      <c r="W44" s="34">
        <v>721389.61</v>
      </c>
      <c r="X44" s="26">
        <v>107492.32</v>
      </c>
      <c r="Y44" s="26">
        <v>21115.61</v>
      </c>
      <c r="Z44" s="26">
        <v>3360890.97</v>
      </c>
      <c r="AA44" s="26"/>
      <c r="AB44" s="26">
        <v>0</v>
      </c>
      <c r="AC44" s="26">
        <v>0</v>
      </c>
      <c r="AD44" s="26">
        <v>3581210.07</v>
      </c>
      <c r="AE44" s="26">
        <v>3663922.72</v>
      </c>
      <c r="AF44" s="26">
        <v>26651.58</v>
      </c>
      <c r="AG44" s="26">
        <v>706110.14</v>
      </c>
      <c r="AH44" s="26">
        <v>0</v>
      </c>
      <c r="AI44" s="26">
        <v>29875105.379999999</v>
      </c>
      <c r="AJ44" s="26">
        <f>+SUM(B44:AI44)</f>
        <v>55246176.219999999</v>
      </c>
    </row>
    <row r="45" spans="1:37" ht="15.75" thickBot="1" x14ac:dyDescent="0.3">
      <c r="A45" s="15" t="s">
        <v>32</v>
      </c>
      <c r="B45" s="27">
        <f t="shared" ref="B45:Z45" si="78">+B43-B44</f>
        <v>35175159.989999995</v>
      </c>
      <c r="C45" s="27">
        <f t="shared" si="78"/>
        <v>798268.95620000083</v>
      </c>
      <c r="D45" s="27">
        <f t="shared" si="78"/>
        <v>-1238656.5399999996</v>
      </c>
      <c r="E45" s="27">
        <f t="shared" si="78"/>
        <v>22964443.019999992</v>
      </c>
      <c r="F45" s="27">
        <f t="shared" si="78"/>
        <v>-2066674.8600000006</v>
      </c>
      <c r="G45" s="27">
        <f t="shared" si="78"/>
        <v>699460.80000000261</v>
      </c>
      <c r="H45" s="27">
        <f t="shared" si="78"/>
        <v>222624.05000000028</v>
      </c>
      <c r="I45" s="27">
        <f t="shared" si="78"/>
        <v>-1780048.1799999969</v>
      </c>
      <c r="J45" s="27">
        <f t="shared" si="78"/>
        <v>213828.62730000168</v>
      </c>
      <c r="K45" s="27">
        <f t="shared" si="78"/>
        <v>1925262.5899999749</v>
      </c>
      <c r="L45" s="27">
        <f t="shared" si="78"/>
        <v>2073109.88</v>
      </c>
      <c r="M45" s="27">
        <f t="shared" ref="M45:R45" si="79">+M43-M44</f>
        <v>326517.28000000003</v>
      </c>
      <c r="N45" s="27">
        <f t="shared" si="79"/>
        <v>-254712.28000000032</v>
      </c>
      <c r="O45" s="27">
        <f t="shared" si="79"/>
        <v>-229048.81790000014</v>
      </c>
      <c r="P45" s="27">
        <f t="shared" si="79"/>
        <v>-556748.18329999875</v>
      </c>
      <c r="Q45" s="27">
        <f t="shared" si="79"/>
        <v>241119.64000000013</v>
      </c>
      <c r="R45" s="27">
        <f t="shared" si="79"/>
        <v>1650597.8700000115</v>
      </c>
      <c r="S45" s="27">
        <f t="shared" si="78"/>
        <v>31711.570000000065</v>
      </c>
      <c r="T45" s="27">
        <f t="shared" si="78"/>
        <v>8779843.9400000013</v>
      </c>
      <c r="U45" s="27">
        <f t="shared" si="78"/>
        <v>-13978344.099999975</v>
      </c>
      <c r="V45" s="27">
        <f t="shared" si="78"/>
        <v>-11883685.819999995</v>
      </c>
      <c r="W45" s="27">
        <f t="shared" si="78"/>
        <v>12854177.93000003</v>
      </c>
      <c r="X45" s="27">
        <f t="shared" si="78"/>
        <v>747873.33000000031</v>
      </c>
      <c r="Y45" s="27">
        <f t="shared" si="78"/>
        <v>-1216092.6000000003</v>
      </c>
      <c r="Z45" s="27">
        <f t="shared" si="78"/>
        <v>6948950.9199999999</v>
      </c>
      <c r="AA45" s="27">
        <f t="shared" ref="AA45:AI45" si="80">+AA43-AA44</f>
        <v>1439767.9100000039</v>
      </c>
      <c r="AB45" s="27">
        <f t="shared" si="80"/>
        <v>980710.89999999944</v>
      </c>
      <c r="AC45" s="27">
        <f t="shared" si="80"/>
        <v>547211.99000000022</v>
      </c>
      <c r="AD45" s="27">
        <f t="shared" si="80"/>
        <v>5142155.2600000054</v>
      </c>
      <c r="AE45" s="27">
        <f t="shared" si="80"/>
        <v>6082817.8999999966</v>
      </c>
      <c r="AF45" s="27">
        <f t="shared" si="80"/>
        <v>969563.98000000056</v>
      </c>
      <c r="AG45" s="27">
        <f t="shared" si="80"/>
        <v>1198224.0099999909</v>
      </c>
      <c r="AH45" s="27">
        <f t="shared" si="80"/>
        <v>282796.37000000011</v>
      </c>
      <c r="AI45" s="27">
        <f t="shared" si="80"/>
        <v>-68517879.25999999</v>
      </c>
      <c r="AJ45" s="27">
        <f t="shared" ref="AJ45" si="81">+AJ43-AJ44</f>
        <v>10574308.072299868</v>
      </c>
    </row>
    <row r="46" spans="1:37" x14ac:dyDescent="0.25">
      <c r="AE46" s="32"/>
    </row>
    <row r="47" spans="1:37" ht="15.75" x14ac:dyDescent="0.25">
      <c r="A47" s="22" t="s">
        <v>58</v>
      </c>
      <c r="G47" s="12"/>
      <c r="AE47" s="32"/>
    </row>
    <row r="48" spans="1:37" x14ac:dyDescent="0.25">
      <c r="A48" s="18" t="s">
        <v>67</v>
      </c>
      <c r="B48" s="28"/>
      <c r="G48" s="10"/>
      <c r="AE48" s="10"/>
    </row>
    <row r="49" spans="1:7" x14ac:dyDescent="0.25">
      <c r="A49" s="21"/>
      <c r="G49" s="10"/>
    </row>
    <row r="50" spans="1:7" ht="7.15" customHeight="1" x14ac:dyDescent="0.25">
      <c r="G50" s="10"/>
    </row>
    <row r="51" spans="1:7" ht="21" customHeight="1" x14ac:dyDescent="0.25"/>
  </sheetData>
  <printOptions horizontalCentered="1"/>
  <pageMargins left="0.39370078740157483" right="0.39370078740157483" top="0.39370078740157483" bottom="0.39370078740157483" header="0.31496062992125984" footer="0.31496062992125984"/>
  <pageSetup paperSize="17" scale="3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Sindy Patricia Rodríguez Obregón</cp:lastModifiedBy>
  <cp:lastPrinted>2017-07-13T14:03:27Z</cp:lastPrinted>
  <dcterms:created xsi:type="dcterms:W3CDTF">2016-01-21T19:36:10Z</dcterms:created>
  <dcterms:modified xsi:type="dcterms:W3CDTF">2017-07-13T14:04:21Z</dcterms:modified>
</cp:coreProperties>
</file>