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Mis_Documentos\Sitio web\Pases a produccion\Estados Financieros\"/>
    </mc:Choice>
  </mc:AlternateContent>
  <bookViews>
    <workbookView xWindow="41220" yWindow="0" windowWidth="5970" windowHeight="5955"/>
  </bookViews>
  <sheets>
    <sheet name="Estado de Resulta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2" l="1"/>
  <c r="M37" i="2"/>
  <c r="M28" i="2"/>
  <c r="M20" i="2"/>
  <c r="M29" i="2" s="1"/>
  <c r="M33" i="2" s="1"/>
  <c r="M36" i="2" s="1"/>
  <c r="M43" i="2" l="1"/>
  <c r="M45" i="2" s="1"/>
  <c r="AC40" i="2" l="1"/>
  <c r="AC37" i="2"/>
  <c r="AC28" i="2"/>
  <c r="AC20" i="2"/>
  <c r="AC29" i="2" l="1"/>
  <c r="AC33" i="2" s="1"/>
  <c r="AC36" i="2" s="1"/>
  <c r="AC43" i="2" s="1"/>
  <c r="AC45" i="2" s="1"/>
  <c r="S40" i="2" l="1"/>
  <c r="S37" i="2"/>
  <c r="S28" i="2"/>
  <c r="S29" i="2"/>
  <c r="S33" i="2" s="1"/>
  <c r="S36" i="2" s="1"/>
  <c r="S43" i="2" s="1"/>
  <c r="S45" i="2" s="1"/>
  <c r="S20" i="2"/>
  <c r="R40" i="2" l="1"/>
  <c r="R37" i="2"/>
  <c r="R28" i="2"/>
  <c r="R20" i="2"/>
  <c r="R29" i="2" l="1"/>
  <c r="R33" i="2" s="1"/>
  <c r="R36" i="2" s="1"/>
  <c r="R43" i="2" s="1"/>
  <c r="R45" i="2" s="1"/>
  <c r="Q40" i="2"/>
  <c r="Q37" i="2"/>
  <c r="Q28" i="2"/>
  <c r="Q20" i="2"/>
  <c r="Q29" i="2" l="1"/>
  <c r="Q33" i="2" s="1"/>
  <c r="Q36" i="2" s="1"/>
  <c r="Q43" i="2" s="1"/>
  <c r="Q45" i="2" s="1"/>
  <c r="H40" i="2" l="1"/>
  <c r="H37" i="2"/>
  <c r="H28" i="2"/>
  <c r="H29" i="2" s="1"/>
  <c r="H33" i="2" s="1"/>
  <c r="H36" i="2" s="1"/>
  <c r="H20" i="2"/>
  <c r="H43" i="2" l="1"/>
  <c r="H45" i="2" s="1"/>
  <c r="D40" i="2" l="1"/>
  <c r="D37" i="2"/>
  <c r="D28" i="2"/>
  <c r="D20" i="2"/>
  <c r="D29" i="2" l="1"/>
  <c r="D33" i="2" s="1"/>
  <c r="D36" i="2" s="1"/>
  <c r="D43" i="2" s="1"/>
  <c r="D45" i="2" s="1"/>
  <c r="L40" i="2" l="1"/>
  <c r="L20" i="2"/>
  <c r="L37" i="2"/>
  <c r="L28" i="2"/>
  <c r="L29" i="2" l="1"/>
  <c r="L33" i="2" s="1"/>
  <c r="L36" i="2" s="1"/>
  <c r="L43" i="2" s="1"/>
  <c r="L45" i="2" s="1"/>
  <c r="W40" i="2"/>
  <c r="X40" i="2"/>
  <c r="W37" i="2"/>
  <c r="W28" i="2"/>
  <c r="W20" i="2"/>
  <c r="W29" i="2" l="1"/>
  <c r="W33" i="2" s="1"/>
  <c r="W36" i="2" s="1"/>
  <c r="W43" i="2" s="1"/>
  <c r="W45" i="2" s="1"/>
  <c r="AH40" i="2"/>
  <c r="AH37" i="2"/>
  <c r="AH28" i="2"/>
  <c r="AH29" i="2" s="1"/>
  <c r="AH33" i="2" s="1"/>
  <c r="AH36" i="2" s="1"/>
  <c r="AH43" i="2" s="1"/>
  <c r="AH45" i="2" s="1"/>
  <c r="AH20" i="2"/>
  <c r="AA40" i="2" l="1"/>
  <c r="AA37" i="2"/>
  <c r="AA28" i="2"/>
  <c r="AA20" i="2"/>
  <c r="AA29" i="2" s="1"/>
  <c r="AA33" i="2" s="1"/>
  <c r="AA36" i="2" s="1"/>
  <c r="AA43" i="2" s="1"/>
  <c r="AA45" i="2" s="1"/>
  <c r="N40" i="2" l="1"/>
  <c r="N37" i="2"/>
  <c r="N28" i="2"/>
  <c r="N29" i="2" s="1"/>
  <c r="N33" i="2" s="1"/>
  <c r="N36" i="2" s="1"/>
  <c r="N43" i="2" s="1"/>
  <c r="N45" i="2" s="1"/>
  <c r="N20" i="2"/>
  <c r="O40" i="2" l="1"/>
  <c r="O37" i="2"/>
  <c r="O28" i="2"/>
  <c r="O29" i="2" s="1"/>
  <c r="O33" i="2" s="1"/>
  <c r="O36" i="2" s="1"/>
  <c r="O43" i="2" s="1"/>
  <c r="O45" i="2" s="1"/>
  <c r="O20" i="2"/>
  <c r="F40" i="2" l="1"/>
  <c r="F37" i="2"/>
  <c r="F28" i="2"/>
  <c r="F20" i="2"/>
  <c r="F29" i="2" l="1"/>
  <c r="F33" i="2" s="1"/>
  <c r="F36" i="2" s="1"/>
  <c r="F43" i="2" s="1"/>
  <c r="F45" i="2" s="1"/>
  <c r="AB40" i="2" l="1"/>
  <c r="AB37" i="2"/>
  <c r="AB28" i="2"/>
  <c r="AB20" i="2"/>
  <c r="AB29" i="2" l="1"/>
  <c r="AB33" i="2" s="1"/>
  <c r="AB36" i="2" s="1"/>
  <c r="AB43" i="2" s="1"/>
  <c r="AB45" i="2" s="1"/>
  <c r="C40" i="2" l="1"/>
  <c r="C37" i="2"/>
  <c r="C28" i="2"/>
  <c r="C20" i="2"/>
  <c r="C29" i="2" l="1"/>
  <c r="C33" i="2" s="1"/>
  <c r="C36" i="2" s="1"/>
  <c r="C43" i="2" s="1"/>
  <c r="C45" i="2" s="1"/>
  <c r="X37" i="2" l="1"/>
  <c r="X28" i="2"/>
  <c r="X20" i="2"/>
  <c r="X29" i="2" l="1"/>
  <c r="X33" i="2" s="1"/>
  <c r="X36" i="2" s="1"/>
  <c r="X43" i="2" s="1"/>
  <c r="X45" i="2" s="1"/>
  <c r="J40" i="2"/>
  <c r="J37" i="2"/>
  <c r="J20" i="2"/>
  <c r="J28" i="2"/>
  <c r="K20" i="2"/>
  <c r="K28" i="2"/>
  <c r="K29" i="2" s="1"/>
  <c r="K33" i="2" s="1"/>
  <c r="K36" i="2" s="1"/>
  <c r="K43" i="2" s="1"/>
  <c r="K45" i="2" s="1"/>
  <c r="K37" i="2"/>
  <c r="K40" i="2"/>
  <c r="J29" i="2" l="1"/>
  <c r="J33" i="2" s="1"/>
  <c r="J36" i="2" s="1"/>
  <c r="J43" i="2" s="1"/>
  <c r="J45" i="2" s="1"/>
  <c r="Z40" i="2" l="1"/>
  <c r="AD40" i="2"/>
  <c r="Z37" i="2"/>
  <c r="Z28" i="2"/>
  <c r="Z29" i="2" s="1"/>
  <c r="Z33" i="2" s="1"/>
  <c r="Z36" i="2" s="1"/>
  <c r="Z43" i="2" s="1"/>
  <c r="Z45" i="2" s="1"/>
  <c r="Z20" i="2"/>
  <c r="Y40" i="2" l="1"/>
  <c r="Y37" i="2"/>
  <c r="Y28" i="2"/>
  <c r="Y20" i="2"/>
  <c r="Y29" i="2" l="1"/>
  <c r="Y33" i="2" s="1"/>
  <c r="Y36" i="2" s="1"/>
  <c r="Y43" i="2" s="1"/>
  <c r="Y45" i="2" s="1"/>
  <c r="U40" i="2" l="1"/>
  <c r="U37" i="2"/>
  <c r="U28" i="2"/>
  <c r="U29" i="2" s="1"/>
  <c r="U33" i="2" s="1"/>
  <c r="U36" i="2" s="1"/>
  <c r="U43" i="2" s="1"/>
  <c r="U45" i="2" s="1"/>
  <c r="U20" i="2"/>
  <c r="P40" i="2" l="1"/>
  <c r="P37" i="2"/>
  <c r="P28" i="2"/>
  <c r="P29" i="2" s="1"/>
  <c r="P33" i="2" s="1"/>
  <c r="P36" i="2" s="1"/>
  <c r="P43" i="2" s="1"/>
  <c r="P45" i="2" s="1"/>
  <c r="P20" i="2"/>
  <c r="G40" i="2" l="1"/>
  <c r="I40" i="2"/>
  <c r="G37" i="2"/>
  <c r="I37" i="2"/>
  <c r="I28" i="2"/>
  <c r="I20" i="2"/>
  <c r="I29" i="2" l="1"/>
  <c r="I33" i="2" s="1"/>
  <c r="I36" i="2" s="1"/>
  <c r="I43" i="2" s="1"/>
  <c r="I45" i="2" s="1"/>
  <c r="E40" i="2"/>
  <c r="E37" i="2" l="1"/>
  <c r="E28" i="2"/>
  <c r="E20" i="2"/>
  <c r="E29" i="2" l="1"/>
  <c r="E33" i="2" l="1"/>
  <c r="E36" i="2" s="1"/>
  <c r="E43" i="2" s="1"/>
  <c r="E45" i="2" s="1"/>
  <c r="AE40" i="2" l="1"/>
  <c r="AE37" i="2"/>
  <c r="AE28" i="2"/>
  <c r="AE20" i="2"/>
  <c r="AE29" i="2" l="1"/>
  <c r="AE33" i="2" s="1"/>
  <c r="AE36" i="2" s="1"/>
  <c r="AE43" i="2" l="1"/>
  <c r="AE45" i="2" s="1"/>
  <c r="T40" i="2"/>
  <c r="T37" i="2"/>
  <c r="T28" i="2"/>
  <c r="T20" i="2"/>
  <c r="T29" i="2" l="1"/>
  <c r="T33" i="2" s="1"/>
  <c r="T36" i="2" s="1"/>
  <c r="T43" i="2" s="1"/>
  <c r="T45" i="2" s="1"/>
  <c r="AF40" i="2" l="1"/>
  <c r="AG40" i="2"/>
  <c r="AD37" i="2"/>
  <c r="AF37" i="2"/>
  <c r="AG37" i="2"/>
  <c r="AD28" i="2"/>
  <c r="AF28" i="2"/>
  <c r="AG28" i="2"/>
  <c r="AD20" i="2"/>
  <c r="AF20" i="2"/>
  <c r="AG20" i="2"/>
  <c r="AF29" i="2" l="1"/>
  <c r="AF33" i="2" s="1"/>
  <c r="AF36" i="2" s="1"/>
  <c r="AF43" i="2" s="1"/>
  <c r="AF45" i="2" s="1"/>
  <c r="AD29" i="2"/>
  <c r="AD33" i="2" s="1"/>
  <c r="AD36" i="2" s="1"/>
  <c r="AG29" i="2"/>
  <c r="AG33" i="2" s="1"/>
  <c r="AG36" i="2" s="1"/>
  <c r="AG43" i="2" s="1"/>
  <c r="AG45" i="2" s="1"/>
  <c r="G28" i="2"/>
  <c r="G20" i="2"/>
  <c r="AD43" i="2" l="1"/>
  <c r="AD45" i="2" s="1"/>
  <c r="G29" i="2"/>
  <c r="G33" i="2" s="1"/>
  <c r="G36" i="2" s="1"/>
  <c r="G43" i="2" s="1"/>
  <c r="G45" i="2" s="1"/>
  <c r="AI40" i="2"/>
  <c r="AI37" i="2"/>
  <c r="AI28" i="2"/>
  <c r="AI20" i="2"/>
  <c r="AI29" i="2" l="1"/>
  <c r="AI33" i="2" s="1"/>
  <c r="AI36" i="2" s="1"/>
  <c r="AI43" i="2" s="1"/>
  <c r="AI45" i="2" s="1"/>
  <c r="V40" i="2"/>
  <c r="V37" i="2"/>
  <c r="V28" i="2"/>
  <c r="V20" i="2"/>
  <c r="V29" i="2" l="1"/>
  <c r="V33" i="2" s="1"/>
  <c r="V36" i="2" s="1"/>
  <c r="V43" i="2" s="1"/>
  <c r="V45" i="2" s="1"/>
  <c r="B40" i="2"/>
  <c r="B37" i="2"/>
  <c r="B28" i="2"/>
  <c r="B20" i="2"/>
  <c r="B29" i="2" l="1"/>
  <c r="B33" i="2" s="1"/>
  <c r="B36" i="2" s="1"/>
  <c r="B43" i="2" s="1"/>
  <c r="B45" i="2" s="1"/>
  <c r="AJ15" i="2" l="1"/>
  <c r="AJ16" i="2"/>
  <c r="AJ17" i="2"/>
  <c r="AJ18" i="2"/>
  <c r="AJ19" i="2"/>
  <c r="AJ21" i="2"/>
  <c r="AJ22" i="2"/>
  <c r="AJ23" i="2"/>
  <c r="AJ24" i="2"/>
  <c r="AJ25" i="2"/>
  <c r="AJ26" i="2"/>
  <c r="AJ27" i="2"/>
  <c r="AJ30" i="2"/>
  <c r="AJ31" i="2"/>
  <c r="AJ32" i="2"/>
  <c r="AJ35" i="2"/>
  <c r="AJ38" i="2"/>
  <c r="AJ39" i="2"/>
  <c r="AJ42" i="2"/>
  <c r="AJ44" i="2"/>
  <c r="AJ14" i="2"/>
  <c r="AJ34" i="2"/>
  <c r="AJ41" i="2"/>
  <c r="AJ40" i="2" l="1"/>
  <c r="AJ37" i="2"/>
  <c r="AJ28" i="2"/>
  <c r="AJ20" i="2"/>
  <c r="AJ29" i="2" l="1"/>
  <c r="AJ33" i="2" s="1"/>
  <c r="AJ36" i="2" s="1"/>
  <c r="AJ43" i="2" s="1"/>
  <c r="AJ45" i="2" s="1"/>
</calcChain>
</file>

<file path=xl/sharedStrings.xml><?xml version="1.0" encoding="utf-8"?>
<sst xmlns="http://schemas.openxmlformats.org/spreadsheetml/2006/main" count="75" uniqueCount="74">
  <si>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</si>
  <si>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</si>
  <si>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</si>
  <si>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</si>
  <si>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</si>
  <si>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</si>
  <si>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</si>
  <si>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</si>
  <si>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</si>
  <si>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</si>
  <si>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</si>
  <si>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</si>
  <si>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</si>
  <si>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</si>
  <si>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</si>
  <si>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</si>
  <si>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</si>
  <si>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</si>
  <si>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</si>
  <si>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</si>
  <si>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</si>
  <si>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</si>
  <si>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</si>
  <si>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</si>
  <si>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</si>
  <si>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</si>
  <si>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</si>
  <si>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</si>
  <si>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</si>
  <si>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</si>
  <si>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</si>
  <si>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</si>
  <si>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</si>
  <si>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</si>
  <si>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</si>
  <si>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</si>
  <si>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</si>
  <si>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</si>
  <si>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</si>
  <si>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</si>
  <si>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</si>
  <si>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</si>
  <si>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</si>
  <si>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</si>
  <si>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</si>
  <si>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 xml:space="preserve">FUNDEMUJER </t>
  </si>
  <si>
    <t>FUNDENUSE S.A.</t>
  </si>
  <si>
    <t>GMG SERVICIOS Nicaragua S.A.</t>
  </si>
  <si>
    <t>INSTACREDIT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</si>
  <si>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</si>
  <si>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</si>
  <si>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</si>
  <si>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</si>
  <si>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</si>
  <si>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</si>
  <si>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</si>
  <si>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</si>
  <si>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</si>
  <si>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</si>
  <si>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MERCAPITAL S.A.</t>
  </si>
  <si>
    <t>FINANCIA IFIM, S.A.</t>
  </si>
  <si>
    <t>GENTE MÁS GENTE S.A.</t>
  </si>
  <si>
    <t>SERFIDE</t>
  </si>
  <si>
    <t>ACUMULADO DEL 1RO DE ENERO AL 28 DE FEBRERO DEL 2017</t>
  </si>
  <si>
    <t>UNICOSERVI, S.A.</t>
  </si>
  <si>
    <t>CREDIEXPRESS, S.A.</t>
  </si>
  <si>
    <t>CREDIGLOBEX, S.A.</t>
  </si>
  <si>
    <t>Tipo de Cambio Oficial al 28/02/2017 es de C$29.5569 por US$1 dólar</t>
  </si>
  <si>
    <t>FUNDACIÓN FDL</t>
  </si>
  <si>
    <t>LEÓN 2000 IMF S.A.</t>
  </si>
  <si>
    <t>PROMUJER LLC Sucursal Nicaragua</t>
  </si>
  <si>
    <r>
      <t xml:space="preserve">SOYAHORA,S.A.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</si>
  <si>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rPr>
        <vertAlign val="superscript"/>
        <sz val="10"/>
        <color theme="4" tint="-0.499984740745262"/>
        <rFont val="Calibri"/>
        <family val="2"/>
      </rPr>
      <t>2</t>
    </r>
    <r>
      <rPr>
        <sz val="10"/>
        <color theme="4" tint="-0.499984740745262"/>
        <rFont val="Calibri"/>
        <family val="2"/>
      </rPr>
      <t xml:space="preserve"> BANCAHORA S.A. efectúo cambio de razón social denominandose a partir de febrero como SOYAHORA S.A.</t>
    </r>
  </si>
  <si>
    <t>SERFIGSA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</si>
</sst>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2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6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3" xfId="0" applyBorder="1"/>
    <xf numFmtId="4" fontId="0" fillId="0" borderId="0" xfId="0" applyNumberFormat="1"/>
    <xf numFmtId="0" fontId="1" fillId="2" borderId="4" xfId="0" applyFont="1" applyFill="1" applyBorder="1" applyAlignment="1">
      <alignment horizontal="center"/>
    </xf>
    <xf numFmtId="39" fontId="1" fillId="4" borderId="3" xfId="0" applyNumberFormat="1" applyFont="1" applyFill="1" applyBorder="1" applyAlignment="1">
      <alignment horizontal="right"/>
    </xf>
    <xf numFmtId="39" fontId="0" fillId="0" borderId="0" xfId="0" applyNumberFormat="1"/>
    <xf numFmtId="0" fontId="0" fillId="0" borderId="0" xfId="0" applyFill="1"/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9" fontId="0" fillId="0" borderId="0" xfId="1" applyFont="1"/>
    <xf numFmtId="0" fontId="6" fillId="6" borderId="0" xfId="0" applyFont="1" applyFill="1"/>
    <xf numFmtId="0" fontId="8" fillId="6" borderId="0" xfId="0" applyFont="1" applyFill="1"/>
    <xf numFmtId="0" fontId="9" fillId="6" borderId="0" xfId="0" applyFont="1" applyFill="1"/>
    <xf numFmtId="4" fontId="0" fillId="0" borderId="0" xfId="0" applyNumberFormat="1" applyBorder="1" applyAlignment="1">
      <alignment horizontal="right"/>
    </xf>
    <xf numFmtId="39" fontId="0" fillId="0" borderId="3" xfId="0" applyNumberForma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39" fontId="0" fillId="0" borderId="8" xfId="0" applyNumberFormat="1" applyBorder="1" applyAlignment="1">
      <alignment horizontal="right"/>
    </xf>
    <xf numFmtId="39" fontId="1" fillId="4" borderId="9" xfId="0" applyNumberFormat="1" applyFont="1" applyFill="1" applyBorder="1" applyAlignment="1">
      <alignment horizontal="right"/>
    </xf>
    <xf numFmtId="0" fontId="11" fillId="0" borderId="0" xfId="0" applyFont="1"/>
    <xf numFmtId="39" fontId="0" fillId="0" borderId="4" xfId="0" applyNumberFormat="1" applyFill="1" applyBorder="1" applyAlignment="1">
      <alignment horizontal="right"/>
    </xf>
    <xf numFmtId="2" fontId="0" fillId="0" borderId="0" xfId="0" applyNumberFormat="1"/>
    <xf numFmtId="39" fontId="0" fillId="0" borderId="3" xfId="0" applyNumberFormat="1" applyFill="1" applyBorder="1" applyAlignment="1">
      <alignment horizontal="right"/>
    </xf>
    <xf numFmtId="4" fontId="2" fillId="0" borderId="0" xfId="0" applyNumberFormat="1" applyFont="1"/>
    <xf numFmtId="39" fontId="0" fillId="0" borderId="0" xfId="0" applyNumberFormat="1" applyFill="1"/>
    <xf numFmtId="164" fontId="0" fillId="0" borderId="0" xfId="4" applyFont="1"/>
    <xf numFmtId="164" fontId="0" fillId="0" borderId="0" xfId="0" applyNumberFormat="1"/>
    <xf numFmtId="39" fontId="0" fillId="0" borderId="8" xfId="0" applyNumberFormat="1" applyFill="1" applyBorder="1" applyAlignment="1">
      <alignment horizontal="right"/>
    </xf>
    <xf numFmtId="0" fontId="9" fillId="6" borderId="0" xfId="0" applyFont="1" applyFill="1" applyAlignment="1">
      <alignment horizontal="left"/>
    </xf>
  </cellXfs>
  <cellStyles count="5">
    <cellStyle name="Millares" xfId="4" builtinId="3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14064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0" cy="96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5:AK52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baseColWidth="10" defaultRowHeight="15" x14ac:dyDescent="0.25"/>
  <cols>
    <col min="1" max="1" width="65.28515625" customWidth="1"/>
    <col min="2" max="2" width="13.28515625" customWidth="1"/>
    <col min="3" max="3" width="14" customWidth="1"/>
    <col min="4" max="4" width="14.42578125" customWidth="1"/>
    <col min="5" max="5" width="16.28515625" customWidth="1"/>
    <col min="6" max="6" width="18.42578125" bestFit="1" customWidth="1"/>
    <col min="7" max="7" width="14.7109375" customWidth="1"/>
    <col min="8" max="8" width="15.7109375" customWidth="1"/>
    <col min="9" max="9" width="13.5703125" customWidth="1"/>
    <col min="10" max="10" width="13.28515625" customWidth="1"/>
    <col min="11" max="11" width="14.42578125" customWidth="1"/>
    <col min="12" max="12" width="17" customWidth="1"/>
    <col min="13" max="13" width="16.7109375" customWidth="1"/>
    <col min="14" max="14" width="14.7109375" customWidth="1"/>
    <col min="15" max="15" width="15.85546875" customWidth="1"/>
    <col min="16" max="17" width="13.28515625" customWidth="1"/>
    <col min="18" max="18" width="14.5703125" customWidth="1"/>
    <col min="19" max="21" width="14.28515625" customWidth="1"/>
    <col min="22" max="22" width="18.7109375" customWidth="1"/>
    <col min="23" max="23" width="14.85546875" customWidth="1"/>
    <col min="24" max="24" width="13.42578125" customWidth="1"/>
    <col min="25" max="25" width="16.28515625" customWidth="1"/>
    <col min="26" max="26" width="15.5703125" customWidth="1"/>
    <col min="27" max="27" width="15.140625" customWidth="1"/>
    <col min="28" max="28" width="14.28515625" customWidth="1"/>
    <col min="29" max="29" width="16.7109375" customWidth="1"/>
    <col min="30" max="30" width="19.42578125" customWidth="1"/>
    <col min="31" max="31" width="18.140625" customWidth="1"/>
    <col min="32" max="32" width="14.28515625" customWidth="1"/>
    <col min="33" max="34" width="15.7109375" customWidth="1"/>
    <col min="35" max="36" width="15.85546875" customWidth="1"/>
    <col min="37" max="37" width="14" customWidth="1"/>
  </cols>
  <sheetData>
    <row r="5" spans="1:36" x14ac:dyDescent="0.25">
      <c r="AJ5" s="21"/>
    </row>
    <row r="7" spans="1:36" x14ac:dyDescent="0.25">
      <c r="A7" s="2" t="s">
        <v>55</v>
      </c>
      <c r="F7" s="36"/>
    </row>
    <row r="8" spans="1:36" ht="17.25" x14ac:dyDescent="0.25">
      <c r="A8" s="22" t="s">
        <v>56</v>
      </c>
      <c r="F8" s="37"/>
      <c r="R8" s="13"/>
    </row>
    <row r="9" spans="1:36" x14ac:dyDescent="0.25">
      <c r="A9" s="2" t="s">
        <v>63</v>
      </c>
    </row>
    <row r="10" spans="1:36" x14ac:dyDescent="0.25">
      <c r="A10" s="2" t="s">
        <v>1</v>
      </c>
      <c r="R10" s="13"/>
    </row>
    <row r="11" spans="1:36" ht="15.75" thickBot="1" x14ac:dyDescent="0.3">
      <c r="A11" s="2"/>
      <c r="C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6" ht="24.6" customHeight="1" x14ac:dyDescent="0.25">
      <c r="A12" s="1"/>
      <c r="B12" s="18" t="s">
        <v>33</v>
      </c>
      <c r="C12" s="18" t="s">
        <v>34</v>
      </c>
      <c r="D12" s="18" t="s">
        <v>35</v>
      </c>
      <c r="E12" s="18" t="s">
        <v>36</v>
      </c>
      <c r="F12" s="19" t="s">
        <v>37</v>
      </c>
      <c r="G12" s="19" t="s">
        <v>38</v>
      </c>
      <c r="H12" s="18" t="s">
        <v>39</v>
      </c>
      <c r="I12" s="18" t="s">
        <v>40</v>
      </c>
      <c r="J12" s="18" t="s">
        <v>41</v>
      </c>
      <c r="K12" s="18" t="s">
        <v>65</v>
      </c>
      <c r="L12" s="19" t="s">
        <v>66</v>
      </c>
      <c r="M12" s="19" t="s">
        <v>42</v>
      </c>
      <c r="N12" s="19" t="s">
        <v>60</v>
      </c>
      <c r="O12" s="18" t="s">
        <v>43</v>
      </c>
      <c r="P12" s="18" t="s">
        <v>44</v>
      </c>
      <c r="Q12" s="18" t="s">
        <v>58</v>
      </c>
      <c r="R12" s="18" t="s">
        <v>68</v>
      </c>
      <c r="S12" s="18" t="s">
        <v>45</v>
      </c>
      <c r="T12" s="18" t="s">
        <v>46</v>
      </c>
      <c r="U12" s="19" t="s">
        <v>61</v>
      </c>
      <c r="V12" s="19" t="s">
        <v>47</v>
      </c>
      <c r="W12" s="19" t="s">
        <v>48</v>
      </c>
      <c r="X12" s="19" t="s">
        <v>69</v>
      </c>
      <c r="Y12" s="15" t="s">
        <v>59</v>
      </c>
      <c r="Z12" s="19" t="s">
        <v>49</v>
      </c>
      <c r="AA12" s="19" t="s">
        <v>50</v>
      </c>
      <c r="AB12" s="18" t="s">
        <v>51</v>
      </c>
      <c r="AC12" s="18" t="s">
        <v>52</v>
      </c>
      <c r="AD12" s="19" t="s">
        <v>53</v>
      </c>
      <c r="AE12" s="19" t="s">
        <v>70</v>
      </c>
      <c r="AF12" s="19" t="s">
        <v>62</v>
      </c>
      <c r="AG12" s="18" t="s">
        <v>73</v>
      </c>
      <c r="AH12" s="18" t="s">
        <v>71</v>
      </c>
      <c r="AI12" s="18" t="s">
        <v>64</v>
      </c>
      <c r="AJ12" s="11" t="s">
        <v>54</v>
      </c>
    </row>
    <row r="13" spans="1:36" x14ac:dyDescent="0.25">
      <c r="A13" s="3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x14ac:dyDescent="0.25">
      <c r="A14" s="4" t="s">
        <v>3</v>
      </c>
      <c r="B14" s="26">
        <v>235.43</v>
      </c>
      <c r="C14" s="26">
        <v>2417.2199999999998</v>
      </c>
      <c r="D14" s="26">
        <v>7125.98</v>
      </c>
      <c r="E14" s="26">
        <v>31024.510000000002</v>
      </c>
      <c r="F14" s="26">
        <v>6548.58</v>
      </c>
      <c r="G14" s="26">
        <v>15702.95</v>
      </c>
      <c r="H14" s="26">
        <v>412.8</v>
      </c>
      <c r="I14" s="26">
        <v>1158.25</v>
      </c>
      <c r="J14" s="26">
        <v>4961.84</v>
      </c>
      <c r="K14" s="26">
        <v>0</v>
      </c>
      <c r="L14" s="26">
        <v>0</v>
      </c>
      <c r="M14" s="33">
        <v>317.20999999999998</v>
      </c>
      <c r="N14" s="26">
        <v>0</v>
      </c>
      <c r="O14" s="26">
        <v>1446.38</v>
      </c>
      <c r="P14" s="26">
        <v>6283.18</v>
      </c>
      <c r="Q14" s="26">
        <v>1259.0899999999999</v>
      </c>
      <c r="R14" s="26">
        <v>259616.36</v>
      </c>
      <c r="S14" s="26">
        <v>1239.68</v>
      </c>
      <c r="T14" s="26">
        <v>70934.820000000007</v>
      </c>
      <c r="U14" s="26">
        <v>27897.35</v>
      </c>
      <c r="V14" s="26">
        <v>39363.58</v>
      </c>
      <c r="W14" s="26">
        <v>16647.509999999998</v>
      </c>
      <c r="X14" s="26">
        <v>0</v>
      </c>
      <c r="Y14" s="27">
        <v>412.98</v>
      </c>
      <c r="Z14" s="26">
        <v>71666.3</v>
      </c>
      <c r="AA14" s="26">
        <v>0</v>
      </c>
      <c r="AB14" s="26">
        <v>29091.39</v>
      </c>
      <c r="AC14" s="26">
        <v>0</v>
      </c>
      <c r="AD14" s="26">
        <v>63228.34</v>
      </c>
      <c r="AE14" s="26">
        <v>198358.33</v>
      </c>
      <c r="AF14" s="26">
        <v>954.71</v>
      </c>
      <c r="AG14" s="26">
        <v>60918.62</v>
      </c>
      <c r="AH14" s="26">
        <v>2762.73</v>
      </c>
      <c r="AI14" s="26">
        <v>0</v>
      </c>
      <c r="AJ14" s="26">
        <f t="shared" ref="AJ14:AJ19" si="0">+SUM(B14:AI14)</f>
        <v>921986.11999999988</v>
      </c>
    </row>
    <row r="15" spans="1:36" x14ac:dyDescent="0.25">
      <c r="A15" s="4" t="s">
        <v>4</v>
      </c>
      <c r="B15" s="26">
        <v>1513.3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589.66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223571.21</v>
      </c>
      <c r="AH15" s="26"/>
      <c r="AI15" s="26">
        <v>0</v>
      </c>
      <c r="AJ15" s="26">
        <f t="shared" si="0"/>
        <v>225674.16999999998</v>
      </c>
    </row>
    <row r="16" spans="1:36" x14ac:dyDescent="0.25">
      <c r="A16" s="4" t="s">
        <v>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4333924.3900000006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/>
      <c r="AI16" s="26">
        <v>0</v>
      </c>
      <c r="AJ16" s="26">
        <f t="shared" si="0"/>
        <v>4333924.3900000006</v>
      </c>
    </row>
    <row r="17" spans="1:37" x14ac:dyDescent="0.25">
      <c r="A17" s="4" t="s">
        <v>6</v>
      </c>
      <c r="B17" s="26">
        <v>4964111.05</v>
      </c>
      <c r="C17" s="26">
        <v>4480901.8499999996</v>
      </c>
      <c r="D17" s="26">
        <v>2785417.31</v>
      </c>
      <c r="E17" s="26">
        <v>2230372.91</v>
      </c>
      <c r="F17" s="26">
        <v>3454587.09</v>
      </c>
      <c r="G17" s="26">
        <v>11100068.57</v>
      </c>
      <c r="H17" s="26">
        <v>1128451.52</v>
      </c>
      <c r="I17" s="26">
        <v>1374216.69</v>
      </c>
      <c r="J17" s="26">
        <v>9217648.9839999992</v>
      </c>
      <c r="K17" s="26">
        <v>59863715.229999989</v>
      </c>
      <c r="L17" s="26">
        <v>7523950.5</v>
      </c>
      <c r="M17" s="33">
        <v>672941.64</v>
      </c>
      <c r="N17" s="26">
        <v>1887344.4499999997</v>
      </c>
      <c r="O17" s="26">
        <v>4221361.7820000006</v>
      </c>
      <c r="P17" s="26">
        <v>5507005.2080999995</v>
      </c>
      <c r="Q17" s="26">
        <v>792374.81</v>
      </c>
      <c r="R17" s="26">
        <v>47090496.740000002</v>
      </c>
      <c r="S17" s="26">
        <v>859536.49</v>
      </c>
      <c r="T17" s="26">
        <v>33947180.340000004</v>
      </c>
      <c r="U17" s="26">
        <v>78316652.480000004</v>
      </c>
      <c r="V17" s="26">
        <v>174610244.44999999</v>
      </c>
      <c r="W17" s="26">
        <v>76952884.359999999</v>
      </c>
      <c r="X17" s="26">
        <v>3735004.52</v>
      </c>
      <c r="Y17" s="26">
        <v>483094.4</v>
      </c>
      <c r="Z17" s="26">
        <v>22377685</v>
      </c>
      <c r="AA17" s="26">
        <v>7897852.2699999996</v>
      </c>
      <c r="AB17" s="26">
        <v>4629132.88</v>
      </c>
      <c r="AC17" s="26">
        <v>82404.05</v>
      </c>
      <c r="AD17" s="26">
        <v>27811942.43</v>
      </c>
      <c r="AE17" s="26">
        <v>58009464.409999996</v>
      </c>
      <c r="AF17" s="26">
        <v>1680998.15</v>
      </c>
      <c r="AG17" s="26">
        <v>19275352.879999999</v>
      </c>
      <c r="AH17" s="26">
        <v>1905500.28</v>
      </c>
      <c r="AI17" s="26">
        <v>157639612.46000001</v>
      </c>
      <c r="AJ17" s="26">
        <f t="shared" si="0"/>
        <v>838509508.18409979</v>
      </c>
    </row>
    <row r="18" spans="1:37" x14ac:dyDescent="0.25">
      <c r="A18" s="4" t="s">
        <v>7</v>
      </c>
      <c r="B18" s="26">
        <v>1758162.42</v>
      </c>
      <c r="C18" s="26">
        <v>361460.01</v>
      </c>
      <c r="D18" s="26">
        <v>239772.55</v>
      </c>
      <c r="E18" s="26">
        <v>5447485.2599999998</v>
      </c>
      <c r="F18" s="26">
        <v>409105.32</v>
      </c>
      <c r="G18" s="26">
        <v>135531.84</v>
      </c>
      <c r="H18" s="26">
        <v>68249.23</v>
      </c>
      <c r="I18" s="26">
        <v>394226.53000000009</v>
      </c>
      <c r="J18" s="26">
        <v>667200.95620000002</v>
      </c>
      <c r="K18" s="26">
        <v>126264.08</v>
      </c>
      <c r="L18" s="26">
        <v>20079.009999999998</v>
      </c>
      <c r="M18" s="26">
        <v>150271.99</v>
      </c>
      <c r="N18" s="33">
        <v>515857.34</v>
      </c>
      <c r="O18" s="26">
        <v>819451.25850000011</v>
      </c>
      <c r="P18" s="26">
        <v>739011.09000000008</v>
      </c>
      <c r="Q18" s="26">
        <v>78032.350000000006</v>
      </c>
      <c r="R18" s="26">
        <v>12292448.039999999</v>
      </c>
      <c r="S18" s="26">
        <v>64665.37</v>
      </c>
      <c r="T18" s="26">
        <v>5215967.78</v>
      </c>
      <c r="U18" s="26">
        <v>4708618.379999999</v>
      </c>
      <c r="V18" s="26">
        <v>0</v>
      </c>
      <c r="W18" s="26">
        <v>118635.19</v>
      </c>
      <c r="X18" s="26">
        <v>442893.53</v>
      </c>
      <c r="Y18" s="26">
        <v>297051.46999999997</v>
      </c>
      <c r="Z18" s="26">
        <v>3973162.82</v>
      </c>
      <c r="AA18" s="26">
        <v>0</v>
      </c>
      <c r="AB18" s="26">
        <v>541199.79</v>
      </c>
      <c r="AC18" s="26">
        <v>133.30000000000001</v>
      </c>
      <c r="AD18" s="26">
        <v>5949398.1100000003</v>
      </c>
      <c r="AE18" s="26">
        <v>5800281.4199999999</v>
      </c>
      <c r="AF18" s="26">
        <v>151382.51999999999</v>
      </c>
      <c r="AG18" s="26">
        <v>3168451.99</v>
      </c>
      <c r="AH18" s="26">
        <v>163455.9</v>
      </c>
      <c r="AI18" s="26">
        <v>60466.92</v>
      </c>
      <c r="AJ18" s="26">
        <f t="shared" si="0"/>
        <v>54878373.764700003</v>
      </c>
    </row>
    <row r="19" spans="1:37" x14ac:dyDescent="0.25">
      <c r="A19" s="4" t="s">
        <v>8</v>
      </c>
      <c r="B19" s="26">
        <v>103657.91</v>
      </c>
      <c r="C19" s="26">
        <v>0</v>
      </c>
      <c r="D19" s="33">
        <v>59355.61</v>
      </c>
      <c r="E19" s="26">
        <v>978468.63</v>
      </c>
      <c r="F19" s="26">
        <v>0</v>
      </c>
      <c r="G19" s="26">
        <v>1835082.68</v>
      </c>
      <c r="H19" s="26">
        <v>33676.449999999997</v>
      </c>
      <c r="I19" s="26">
        <v>0</v>
      </c>
      <c r="J19" s="26">
        <v>2.83</v>
      </c>
      <c r="K19" s="26">
        <v>0</v>
      </c>
      <c r="L19" s="26">
        <v>46233.88</v>
      </c>
      <c r="M19" s="26">
        <v>185394.22</v>
      </c>
      <c r="N19" s="26">
        <v>0</v>
      </c>
      <c r="O19" s="26">
        <v>0</v>
      </c>
      <c r="P19" s="26">
        <v>1384043.04</v>
      </c>
      <c r="Q19" s="26">
        <v>543306.21</v>
      </c>
      <c r="R19" s="26">
        <v>340550.72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260818.35</v>
      </c>
      <c r="Y19" s="26">
        <v>0</v>
      </c>
      <c r="Z19" s="26">
        <v>0</v>
      </c>
      <c r="AA19" s="26">
        <v>0</v>
      </c>
      <c r="AB19" s="26">
        <v>406.32</v>
      </c>
      <c r="AC19" s="26">
        <v>1149997.8</v>
      </c>
      <c r="AD19" s="26">
        <v>2572.04</v>
      </c>
      <c r="AE19" s="26">
        <v>0</v>
      </c>
      <c r="AF19" s="26">
        <v>0</v>
      </c>
      <c r="AG19" s="26">
        <v>0</v>
      </c>
      <c r="AH19" s="26"/>
      <c r="AI19" s="26">
        <v>0</v>
      </c>
      <c r="AJ19" s="26">
        <f t="shared" si="0"/>
        <v>6923566.6899999995</v>
      </c>
    </row>
    <row r="20" spans="1:37" x14ac:dyDescent="0.25">
      <c r="A20" s="5" t="s">
        <v>9</v>
      </c>
      <c r="B20" s="12">
        <f>+SUM(B14:B19)</f>
        <v>6827680.1100000003</v>
      </c>
      <c r="C20" s="12">
        <f>+SUM(C14:C19)</f>
        <v>4844779.0799999991</v>
      </c>
      <c r="D20" s="12">
        <f t="shared" ref="D20:R20" si="1">+SUM(D14:D19)</f>
        <v>3091671.4499999997</v>
      </c>
      <c r="E20" s="12">
        <f t="shared" si="1"/>
        <v>8687351.3100000005</v>
      </c>
      <c r="F20" s="12">
        <f t="shared" si="1"/>
        <v>3870240.9899999998</v>
      </c>
      <c r="G20" s="12">
        <f t="shared" si="1"/>
        <v>13086386.039999999</v>
      </c>
      <c r="H20" s="12">
        <f t="shared" si="1"/>
        <v>1230790</v>
      </c>
      <c r="I20" s="12">
        <f t="shared" si="1"/>
        <v>1770191.13</v>
      </c>
      <c r="J20" s="12">
        <f t="shared" si="1"/>
        <v>9889814.6101999991</v>
      </c>
      <c r="K20" s="12">
        <f t="shared" si="1"/>
        <v>59989979.309999987</v>
      </c>
      <c r="L20" s="12">
        <f>+SUM(L14:L19)</f>
        <v>7590263.3899999997</v>
      </c>
      <c r="M20" s="12">
        <f t="shared" si="1"/>
        <v>1008925.0599999999</v>
      </c>
      <c r="N20" s="12">
        <f t="shared" si="1"/>
        <v>2403201.7899999996</v>
      </c>
      <c r="O20" s="12">
        <f t="shared" si="1"/>
        <v>5042259.4205000009</v>
      </c>
      <c r="P20" s="12">
        <f t="shared" si="1"/>
        <v>7636342.5180999991</v>
      </c>
      <c r="Q20" s="12">
        <f t="shared" si="1"/>
        <v>1414972.46</v>
      </c>
      <c r="R20" s="12">
        <f t="shared" si="1"/>
        <v>64317036.25</v>
      </c>
      <c r="S20" s="12">
        <f t="shared" ref="S20:U20" si="2">+SUM(S14:S19)</f>
        <v>925441.54</v>
      </c>
      <c r="T20" s="12">
        <f t="shared" si="2"/>
        <v>39234082.940000005</v>
      </c>
      <c r="U20" s="12">
        <f t="shared" si="2"/>
        <v>83053168.209999993</v>
      </c>
      <c r="V20" s="12">
        <f>+SUM(V14:V19)</f>
        <v>174649608.03</v>
      </c>
      <c r="W20" s="12">
        <f t="shared" ref="W20:AC20" si="3">+SUM(W14:W19)</f>
        <v>77088167.060000002</v>
      </c>
      <c r="X20" s="12">
        <f t="shared" si="3"/>
        <v>4438716.3999999994</v>
      </c>
      <c r="Y20" s="12">
        <f t="shared" si="3"/>
        <v>780558.85</v>
      </c>
      <c r="Z20" s="12">
        <f t="shared" si="3"/>
        <v>26422514.120000001</v>
      </c>
      <c r="AA20" s="12">
        <f t="shared" si="3"/>
        <v>7897852.2699999996</v>
      </c>
      <c r="AB20" s="12">
        <f t="shared" si="3"/>
        <v>5199830.38</v>
      </c>
      <c r="AC20" s="12">
        <f t="shared" si="3"/>
        <v>1232535.1500000001</v>
      </c>
      <c r="AD20" s="12">
        <f t="shared" ref="AD20:AG20" si="4">+SUM(AD14:AD19)</f>
        <v>33827140.920000002</v>
      </c>
      <c r="AE20" s="12">
        <f t="shared" si="4"/>
        <v>64008104.159999996</v>
      </c>
      <c r="AF20" s="12">
        <f t="shared" si="4"/>
        <v>1833335.38</v>
      </c>
      <c r="AG20" s="12">
        <f t="shared" si="4"/>
        <v>22728294.699999996</v>
      </c>
      <c r="AH20" s="12">
        <f>+SUM(AH14:AH19)</f>
        <v>2071718.91</v>
      </c>
      <c r="AI20" s="12">
        <f>+SUM(AI14:AI19)</f>
        <v>157700079.38</v>
      </c>
      <c r="AJ20" s="12">
        <f t="shared" ref="AJ20" si="5">+SUM(AJ14:AJ19)</f>
        <v>905793033.31879985</v>
      </c>
    </row>
    <row r="21" spans="1:37" x14ac:dyDescent="0.25">
      <c r="A21" s="6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>
        <f t="shared" ref="AJ21:AJ27" si="6">+SUM(B21:AI21)</f>
        <v>0</v>
      </c>
    </row>
    <row r="22" spans="1:37" x14ac:dyDescent="0.25">
      <c r="A22" s="4" t="s">
        <v>0</v>
      </c>
      <c r="B22" s="26">
        <v>0</v>
      </c>
      <c r="C22" s="26">
        <v>0</v>
      </c>
      <c r="D22" s="26">
        <v>0</v>
      </c>
      <c r="E22" s="26">
        <v>0</v>
      </c>
      <c r="F22" s="26"/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31">
        <v>0</v>
      </c>
      <c r="Q22" s="26">
        <v>0</v>
      </c>
      <c r="R22" s="26">
        <v>0</v>
      </c>
      <c r="S22" s="31">
        <v>0</v>
      </c>
      <c r="T22" s="26">
        <v>0</v>
      </c>
      <c r="U22" s="31">
        <v>0</v>
      </c>
      <c r="V22" s="26">
        <v>0</v>
      </c>
      <c r="W22" s="26">
        <v>0</v>
      </c>
      <c r="X22" s="31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f t="shared" si="6"/>
        <v>0</v>
      </c>
    </row>
    <row r="23" spans="1:37" x14ac:dyDescent="0.25">
      <c r="A23" s="4" t="s">
        <v>11</v>
      </c>
      <c r="B23" s="26">
        <v>919775.81</v>
      </c>
      <c r="C23" s="26">
        <v>408667.78</v>
      </c>
      <c r="D23" s="26">
        <v>511778.02</v>
      </c>
      <c r="E23" s="26">
        <v>4977579.87</v>
      </c>
      <c r="F23" s="26">
        <v>825655.43</v>
      </c>
      <c r="G23" s="26">
        <v>1116456.46</v>
      </c>
      <c r="H23" s="26">
        <v>79199.06</v>
      </c>
      <c r="I23" s="26">
        <v>357519.68</v>
      </c>
      <c r="J23" s="26">
        <v>1685646.08</v>
      </c>
      <c r="K23" s="26">
        <v>2194670.42</v>
      </c>
      <c r="L23" s="26">
        <v>0</v>
      </c>
      <c r="M23" s="33">
        <v>131193.85</v>
      </c>
      <c r="N23" s="26">
        <v>702606.48</v>
      </c>
      <c r="O23" s="26">
        <v>1515374.3794</v>
      </c>
      <c r="P23" s="26">
        <v>757362.67999999993</v>
      </c>
      <c r="Q23" s="26">
        <v>166348</v>
      </c>
      <c r="R23" s="26">
        <v>13494932.08</v>
      </c>
      <c r="S23" s="26">
        <v>78580.91</v>
      </c>
      <c r="T23" s="26">
        <v>6284946.1600000001</v>
      </c>
      <c r="U23" s="33">
        <v>13789812.140000001</v>
      </c>
      <c r="V23" s="26">
        <v>34882671.950000003</v>
      </c>
      <c r="W23" s="26">
        <v>15387208.969999999</v>
      </c>
      <c r="X23" s="26">
        <v>945239.58</v>
      </c>
      <c r="Y23" s="26">
        <v>227702.87</v>
      </c>
      <c r="Z23" s="26">
        <v>3927592</v>
      </c>
      <c r="AA23" s="33">
        <v>305846.33999999997</v>
      </c>
      <c r="AB23" s="26">
        <v>710595.56</v>
      </c>
      <c r="AC23" s="26">
        <v>43783.360000000001</v>
      </c>
      <c r="AD23" s="26">
        <v>8164962.7300000004</v>
      </c>
      <c r="AE23" s="26">
        <v>9810960.7200000007</v>
      </c>
      <c r="AF23" s="26">
        <v>309472.7</v>
      </c>
      <c r="AG23" s="26">
        <v>4821149.6100000003</v>
      </c>
      <c r="AH23" s="26">
        <v>203618.37</v>
      </c>
      <c r="AI23" s="26">
        <v>14422998.75</v>
      </c>
      <c r="AJ23" s="26">
        <f t="shared" si="6"/>
        <v>144161908.79940003</v>
      </c>
    </row>
    <row r="24" spans="1:37" x14ac:dyDescent="0.25">
      <c r="A24" s="4" t="s">
        <v>12</v>
      </c>
      <c r="B24" s="26">
        <v>0</v>
      </c>
      <c r="C24" s="26">
        <v>0</v>
      </c>
      <c r="D24" s="26">
        <v>0</v>
      </c>
      <c r="E24" s="33">
        <v>0</v>
      </c>
      <c r="F24" s="26">
        <v>0</v>
      </c>
      <c r="G24" s="26">
        <v>0</v>
      </c>
      <c r="H24" s="26">
        <v>0</v>
      </c>
      <c r="I24" s="31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33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33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f t="shared" si="6"/>
        <v>0</v>
      </c>
    </row>
    <row r="25" spans="1:37" x14ac:dyDescent="0.25">
      <c r="A25" s="4" t="s">
        <v>13</v>
      </c>
      <c r="B25" s="26">
        <v>0</v>
      </c>
      <c r="C25" s="26">
        <v>57912.2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33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33">
        <v>0</v>
      </c>
      <c r="AB25" s="26">
        <v>0</v>
      </c>
      <c r="AC25" s="26">
        <v>0</v>
      </c>
      <c r="AD25" s="26">
        <v>1367748.52</v>
      </c>
      <c r="AE25" s="26">
        <v>679116.5</v>
      </c>
      <c r="AF25" s="26">
        <v>0</v>
      </c>
      <c r="AG25" s="26">
        <v>0</v>
      </c>
      <c r="AH25" s="26">
        <v>0</v>
      </c>
      <c r="AI25" s="26">
        <v>0</v>
      </c>
      <c r="AJ25" s="26">
        <f t="shared" si="6"/>
        <v>2104777.2199999997</v>
      </c>
    </row>
    <row r="26" spans="1:37" x14ac:dyDescent="0.25">
      <c r="A26" s="4" t="s">
        <v>7</v>
      </c>
      <c r="B26" s="26">
        <v>1237769.75</v>
      </c>
      <c r="C26" s="26">
        <v>249465.17</v>
      </c>
      <c r="D26" s="26">
        <v>629068.02</v>
      </c>
      <c r="E26" s="26">
        <v>1348659.55</v>
      </c>
      <c r="F26" s="26">
        <v>370234.94</v>
      </c>
      <c r="G26" s="26">
        <v>18327.93</v>
      </c>
      <c r="H26" s="26">
        <v>47434.83</v>
      </c>
      <c r="I26" s="26">
        <v>770952.68</v>
      </c>
      <c r="J26" s="26">
        <v>618191.11</v>
      </c>
      <c r="K26" s="26">
        <v>1144228.3</v>
      </c>
      <c r="L26" s="26">
        <v>2091.0300000000002</v>
      </c>
      <c r="M26" s="33">
        <v>45332.85</v>
      </c>
      <c r="N26" s="33">
        <v>0</v>
      </c>
      <c r="O26" s="26">
        <v>740767.54090000002</v>
      </c>
      <c r="P26" s="33">
        <v>652682.83440000005</v>
      </c>
      <c r="Q26" s="26">
        <v>0</v>
      </c>
      <c r="R26" s="26">
        <v>9983017.9100000001</v>
      </c>
      <c r="S26" s="26">
        <v>60435.81</v>
      </c>
      <c r="T26" s="26">
        <v>3463377.84</v>
      </c>
      <c r="U26" s="33">
        <v>5972940.2999999998</v>
      </c>
      <c r="V26" s="26">
        <v>10424053.15</v>
      </c>
      <c r="W26" s="26">
        <v>5832386.8700000001</v>
      </c>
      <c r="X26" s="26">
        <v>422963.98</v>
      </c>
      <c r="Y26" s="26">
        <v>262017.2</v>
      </c>
      <c r="Z26" s="26">
        <v>2450955.33</v>
      </c>
      <c r="AA26" s="33">
        <v>131072.6</v>
      </c>
      <c r="AB26" s="26">
        <v>33063.43</v>
      </c>
      <c r="AC26" s="26">
        <v>12583.55</v>
      </c>
      <c r="AD26" s="26">
        <v>4771930.24</v>
      </c>
      <c r="AE26" s="26">
        <v>723045.51</v>
      </c>
      <c r="AF26" s="26">
        <v>117582.18</v>
      </c>
      <c r="AG26" s="26">
        <v>2379065.29</v>
      </c>
      <c r="AH26" s="26">
        <v>0</v>
      </c>
      <c r="AI26" s="33">
        <v>9388133.4299999978</v>
      </c>
      <c r="AJ26" s="26">
        <f t="shared" si="6"/>
        <v>64303831.155299991</v>
      </c>
    </row>
    <row r="27" spans="1:37" x14ac:dyDescent="0.25">
      <c r="A27" s="4" t="s">
        <v>14</v>
      </c>
      <c r="B27" s="26">
        <v>73898.080000000002</v>
      </c>
      <c r="C27" s="26">
        <v>32254.66</v>
      </c>
      <c r="D27" s="26">
        <v>0</v>
      </c>
      <c r="E27" s="26">
        <v>74555.44</v>
      </c>
      <c r="F27" s="26">
        <v>59395.34</v>
      </c>
      <c r="G27" s="26">
        <v>38229.230000000003</v>
      </c>
      <c r="H27" s="26">
        <v>0</v>
      </c>
      <c r="I27" s="31">
        <v>79288.100000000006</v>
      </c>
      <c r="J27" s="26">
        <v>68258.23</v>
      </c>
      <c r="K27" s="26">
        <v>113795.98999999999</v>
      </c>
      <c r="L27" s="31">
        <v>8744.93</v>
      </c>
      <c r="M27" s="26">
        <v>0</v>
      </c>
      <c r="N27" s="26">
        <v>0</v>
      </c>
      <c r="O27" s="26">
        <v>76556.179999999993</v>
      </c>
      <c r="P27" s="26">
        <v>863851.12</v>
      </c>
      <c r="Q27" s="26">
        <v>3413.09</v>
      </c>
      <c r="R27" s="26">
        <v>1081557.22</v>
      </c>
      <c r="S27" s="26">
        <v>0</v>
      </c>
      <c r="T27" s="26">
        <v>271366.71999999997</v>
      </c>
      <c r="U27" s="26">
        <v>0</v>
      </c>
      <c r="V27" s="26">
        <v>246994.86</v>
      </c>
      <c r="W27" s="26">
        <v>0</v>
      </c>
      <c r="X27" s="26">
        <v>71565.210000000006</v>
      </c>
      <c r="Y27" s="26">
        <v>0</v>
      </c>
      <c r="Z27" s="26">
        <v>102952.5</v>
      </c>
      <c r="AA27" s="26">
        <v>0</v>
      </c>
      <c r="AB27" s="26">
        <v>233864.8</v>
      </c>
      <c r="AC27" s="26">
        <v>696.07</v>
      </c>
      <c r="AD27" s="26">
        <v>110282.39</v>
      </c>
      <c r="AE27" s="26">
        <v>1767195.77</v>
      </c>
      <c r="AF27" s="26">
        <v>0</v>
      </c>
      <c r="AG27" s="26">
        <v>60835.33</v>
      </c>
      <c r="AH27" s="26">
        <v>0</v>
      </c>
      <c r="AI27" s="26">
        <v>0</v>
      </c>
      <c r="AJ27" s="26">
        <f t="shared" si="6"/>
        <v>5439551.2599999998</v>
      </c>
      <c r="AK27" s="25"/>
    </row>
    <row r="28" spans="1:37" x14ac:dyDescent="0.25">
      <c r="A28" s="5" t="s">
        <v>15</v>
      </c>
      <c r="B28" s="12">
        <f>+SUM(B22:B27)</f>
        <v>2231443.64</v>
      </c>
      <c r="C28" s="12">
        <f>+SUM(C22:C27)</f>
        <v>748299.81</v>
      </c>
      <c r="D28" s="12">
        <f t="shared" ref="D28" si="7">+SUM(D22:D27)</f>
        <v>1140846.04</v>
      </c>
      <c r="E28" s="12">
        <f t="shared" ref="E28:F28" si="8">+SUM(E22:E27)</f>
        <v>6400794.8600000003</v>
      </c>
      <c r="F28" s="12">
        <f t="shared" si="8"/>
        <v>1255285.7100000002</v>
      </c>
      <c r="G28" s="12">
        <f t="shared" ref="G28:H28" si="9">+SUM(G22:G27)</f>
        <v>1173013.6199999999</v>
      </c>
      <c r="H28" s="12">
        <f t="shared" si="9"/>
        <v>126633.89</v>
      </c>
      <c r="I28" s="12">
        <f t="shared" ref="I28:J28" si="10">+SUM(I22:I27)</f>
        <v>1207760.4600000002</v>
      </c>
      <c r="J28" s="12">
        <f t="shared" si="10"/>
        <v>2372095.42</v>
      </c>
      <c r="K28" s="12">
        <f t="shared" ref="K28" si="11">+SUM(K22:K27)</f>
        <v>3452694.71</v>
      </c>
      <c r="L28" s="12">
        <f>+SUM(L22:L27)</f>
        <v>10835.960000000001</v>
      </c>
      <c r="M28" s="12">
        <f t="shared" ref="M28" si="12">+SUM(M22:M27)</f>
        <v>176526.7</v>
      </c>
      <c r="N28" s="12">
        <f t="shared" ref="N28:O28" si="13">+SUM(N22:N27)</f>
        <v>702606.48</v>
      </c>
      <c r="O28" s="12">
        <f t="shared" si="13"/>
        <v>2332698.1003</v>
      </c>
      <c r="P28" s="12">
        <f t="shared" ref="P28" si="14">+SUM(P22:P27)</f>
        <v>2273896.6343999999</v>
      </c>
      <c r="Q28" s="12">
        <f t="shared" ref="Q28" si="15">+SUM(Q22:Q27)</f>
        <v>169761.09</v>
      </c>
      <c r="R28" s="12">
        <f t="shared" ref="R28" si="16">+SUM(R22:R27)</f>
        <v>24559507.210000001</v>
      </c>
      <c r="S28" s="12">
        <f t="shared" ref="S28:T28" si="17">+SUM(S22:S27)</f>
        <v>139016.72</v>
      </c>
      <c r="T28" s="12">
        <f t="shared" si="17"/>
        <v>10019690.720000001</v>
      </c>
      <c r="U28" s="12">
        <f t="shared" ref="U28" si="18">+SUM(U22:U27)</f>
        <v>19762752.440000001</v>
      </c>
      <c r="V28" s="12">
        <f>+SUM(V22:V27)</f>
        <v>45553719.960000001</v>
      </c>
      <c r="W28" s="12">
        <f t="shared" ref="W28:X28" si="19">+SUM(W22:W27)</f>
        <v>21219595.84</v>
      </c>
      <c r="X28" s="12">
        <f t="shared" si="19"/>
        <v>1439768.77</v>
      </c>
      <c r="Y28" s="12">
        <f t="shared" ref="Y28:AA28" si="20">+SUM(Y22:Y27)</f>
        <v>489720.07</v>
      </c>
      <c r="Z28" s="12">
        <f t="shared" si="20"/>
        <v>6481499.8300000001</v>
      </c>
      <c r="AA28" s="12">
        <f t="shared" si="20"/>
        <v>436918.93999999994</v>
      </c>
      <c r="AB28" s="12">
        <f t="shared" ref="AB28" si="21">+SUM(AB22:AB27)</f>
        <v>977523.79</v>
      </c>
      <c r="AC28" s="12">
        <f t="shared" ref="AC28" si="22">+SUM(AC22:AC27)</f>
        <v>57062.98</v>
      </c>
      <c r="AD28" s="12">
        <f t="shared" ref="AD28:AG28" si="23">+SUM(AD22:AD27)</f>
        <v>14414923.880000001</v>
      </c>
      <c r="AE28" s="12">
        <f t="shared" si="23"/>
        <v>12980318.5</v>
      </c>
      <c r="AF28" s="12">
        <f t="shared" si="23"/>
        <v>427054.88</v>
      </c>
      <c r="AG28" s="12">
        <f t="shared" si="23"/>
        <v>7261050.2300000004</v>
      </c>
      <c r="AH28" s="12">
        <f>+SUM(AH22:AH27)</f>
        <v>203618.37</v>
      </c>
      <c r="AI28" s="12">
        <f>+SUM(AI22:AI27)</f>
        <v>23811132.18</v>
      </c>
      <c r="AJ28" s="12">
        <f t="shared" ref="AJ28" si="24">+SUM(AJ22:AJ27)</f>
        <v>216010068.43470001</v>
      </c>
    </row>
    <row r="29" spans="1:37" x14ac:dyDescent="0.25">
      <c r="A29" s="5" t="s">
        <v>16</v>
      </c>
      <c r="B29" s="12">
        <f>+B20-B28</f>
        <v>4596236.4700000007</v>
      </c>
      <c r="C29" s="12">
        <f>+C20-C28</f>
        <v>4096479.2699999991</v>
      </c>
      <c r="D29" s="12">
        <f t="shared" ref="D29" si="25">+D20-D28</f>
        <v>1950825.4099999997</v>
      </c>
      <c r="E29" s="12">
        <f t="shared" ref="E29:F29" si="26">+E20-E28</f>
        <v>2286556.4500000002</v>
      </c>
      <c r="F29" s="12">
        <f t="shared" si="26"/>
        <v>2614955.2799999993</v>
      </c>
      <c r="G29" s="12">
        <f t="shared" ref="G29:H29" si="27">+G20-G28</f>
        <v>11913372.42</v>
      </c>
      <c r="H29" s="12">
        <f t="shared" si="27"/>
        <v>1104156.1100000001</v>
      </c>
      <c r="I29" s="12">
        <f t="shared" ref="I29:J29" si="28">+I20-I28</f>
        <v>562430.66999999969</v>
      </c>
      <c r="J29" s="12">
        <f t="shared" si="28"/>
        <v>7517719.1901999991</v>
      </c>
      <c r="K29" s="12">
        <f t="shared" ref="K29:M29" si="29">+K20-K28</f>
        <v>56537284.599999987</v>
      </c>
      <c r="L29" s="12">
        <f t="shared" si="29"/>
        <v>7579427.4299999997</v>
      </c>
      <c r="M29" s="12">
        <f t="shared" si="29"/>
        <v>832398.35999999987</v>
      </c>
      <c r="N29" s="12">
        <f t="shared" ref="N29:O29" si="30">+N20-N28</f>
        <v>1700595.3099999996</v>
      </c>
      <c r="O29" s="12">
        <f t="shared" si="30"/>
        <v>2709561.3202000009</v>
      </c>
      <c r="P29" s="12">
        <f t="shared" ref="P29" si="31">+P20-P28</f>
        <v>5362445.8836999992</v>
      </c>
      <c r="Q29" s="12">
        <f t="shared" ref="Q29" si="32">+Q20-Q28</f>
        <v>1245211.3699999999</v>
      </c>
      <c r="R29" s="12">
        <f t="shared" ref="R29" si="33">+R20-R28</f>
        <v>39757529.039999999</v>
      </c>
      <c r="S29" s="12">
        <f t="shared" ref="S29:T29" si="34">+S20-S28</f>
        <v>786424.82000000007</v>
      </c>
      <c r="T29" s="12">
        <f t="shared" si="34"/>
        <v>29214392.220000006</v>
      </c>
      <c r="U29" s="12">
        <f t="shared" ref="U29" si="35">+U20-U28</f>
        <v>63290415.769999996</v>
      </c>
      <c r="V29" s="12">
        <f>+V20-V28</f>
        <v>129095888.06999999</v>
      </c>
      <c r="W29" s="12">
        <f t="shared" ref="W29:X29" si="36">+W20-W28</f>
        <v>55868571.219999999</v>
      </c>
      <c r="X29" s="12">
        <f t="shared" si="36"/>
        <v>2998947.6299999994</v>
      </c>
      <c r="Y29" s="12">
        <f t="shared" ref="Y29:AA29" si="37">+Y20-Y28</f>
        <v>290838.77999999997</v>
      </c>
      <c r="Z29" s="12">
        <f t="shared" si="37"/>
        <v>19941014.289999999</v>
      </c>
      <c r="AA29" s="12">
        <f t="shared" si="37"/>
        <v>7460933.3300000001</v>
      </c>
      <c r="AB29" s="12">
        <f t="shared" ref="AB29" si="38">+AB20-AB28</f>
        <v>4222306.59</v>
      </c>
      <c r="AC29" s="12">
        <f t="shared" ref="AC29" si="39">+AC20-AC28</f>
        <v>1175472.1700000002</v>
      </c>
      <c r="AD29" s="12">
        <f t="shared" ref="AD29:AG29" si="40">+AD20-AD28</f>
        <v>19412217.039999999</v>
      </c>
      <c r="AE29" s="12">
        <f t="shared" si="40"/>
        <v>51027785.659999996</v>
      </c>
      <c r="AF29" s="12">
        <f t="shared" si="40"/>
        <v>1406280.5</v>
      </c>
      <c r="AG29" s="12">
        <f t="shared" si="40"/>
        <v>15467244.469999995</v>
      </c>
      <c r="AH29" s="12">
        <f>+AH20-AH28</f>
        <v>1868100.54</v>
      </c>
      <c r="AI29" s="12">
        <f>+AI20-AI28</f>
        <v>133888947.19999999</v>
      </c>
      <c r="AJ29" s="12">
        <f t="shared" ref="AJ29" si="41">+AJ20-AJ28</f>
        <v>689782964.88409984</v>
      </c>
    </row>
    <row r="30" spans="1:37" x14ac:dyDescent="0.25">
      <c r="A30" s="4" t="s">
        <v>17</v>
      </c>
      <c r="B30" s="26">
        <v>104791.97</v>
      </c>
      <c r="C30" s="26">
        <v>75186.289999999994</v>
      </c>
      <c r="D30" s="26">
        <v>695047.86</v>
      </c>
      <c r="E30" s="33">
        <v>-878285.2</v>
      </c>
      <c r="F30" s="26">
        <v>920795.25</v>
      </c>
      <c r="G30" s="26">
        <v>1682108.55</v>
      </c>
      <c r="H30" s="26">
        <v>88336.18</v>
      </c>
      <c r="I30" s="26">
        <v>-1501.7999999999975</v>
      </c>
      <c r="J30" s="26">
        <v>823194.04</v>
      </c>
      <c r="K30" s="26">
        <v>1772490.42</v>
      </c>
      <c r="L30" s="26">
        <v>2617324.1800000002</v>
      </c>
      <c r="M30" s="26">
        <v>0</v>
      </c>
      <c r="N30" s="26">
        <v>666151.59</v>
      </c>
      <c r="O30" s="26">
        <v>682236.22860000003</v>
      </c>
      <c r="P30" s="26">
        <v>961282.65919999999</v>
      </c>
      <c r="Q30" s="26">
        <v>-53852.2</v>
      </c>
      <c r="R30" s="26">
        <v>6462876.9100000001</v>
      </c>
      <c r="S30" s="33">
        <v>110427.61</v>
      </c>
      <c r="T30" s="26">
        <v>155697.44</v>
      </c>
      <c r="U30" s="26">
        <v>59100955.160000011</v>
      </c>
      <c r="V30" s="26">
        <v>79154022.640000001</v>
      </c>
      <c r="W30" s="26">
        <v>15562295.35</v>
      </c>
      <c r="X30" s="33">
        <v>219850.23999999999</v>
      </c>
      <c r="Y30" s="26">
        <v>316812.09999999998</v>
      </c>
      <c r="Z30" s="26">
        <v>2561529.9500000002</v>
      </c>
      <c r="AA30" s="33">
        <v>196695.3</v>
      </c>
      <c r="AB30" s="26">
        <v>639273.43999999994</v>
      </c>
      <c r="AC30" s="26">
        <v>0</v>
      </c>
      <c r="AD30" s="26">
        <v>788040.09</v>
      </c>
      <c r="AE30" s="26">
        <v>3249881.04</v>
      </c>
      <c r="AF30" s="26">
        <v>22148.85</v>
      </c>
      <c r="AG30" s="26">
        <v>1649734.68</v>
      </c>
      <c r="AH30" s="26">
        <v>127236.48000000001</v>
      </c>
      <c r="AI30" s="26">
        <v>43937554.789999999</v>
      </c>
      <c r="AJ30" s="26">
        <f>+SUM(B30:AI30)</f>
        <v>224410338.0878</v>
      </c>
    </row>
    <row r="31" spans="1:37" x14ac:dyDescent="0.25">
      <c r="A31" s="4" t="s">
        <v>18</v>
      </c>
      <c r="B31" s="26">
        <v>690565.15</v>
      </c>
      <c r="C31" s="26">
        <v>13032.03</v>
      </c>
      <c r="D31" s="26">
        <v>163001.71</v>
      </c>
      <c r="E31" s="26">
        <v>0</v>
      </c>
      <c r="F31" s="26">
        <v>86784.84</v>
      </c>
      <c r="G31" s="26">
        <v>280560.58</v>
      </c>
      <c r="H31" s="26">
        <v>0</v>
      </c>
      <c r="I31" s="26">
        <v>139014.76999999999</v>
      </c>
      <c r="J31" s="26">
        <v>219339.55</v>
      </c>
      <c r="K31" s="26">
        <v>50455.58</v>
      </c>
      <c r="L31" s="26">
        <v>0</v>
      </c>
      <c r="M31" s="26">
        <v>0</v>
      </c>
      <c r="N31" s="26">
        <v>0</v>
      </c>
      <c r="O31" s="26">
        <v>0</v>
      </c>
      <c r="P31" s="26">
        <v>92432.467100000009</v>
      </c>
      <c r="Q31" s="26">
        <v>0</v>
      </c>
      <c r="R31" s="26">
        <v>3369109.3099999996</v>
      </c>
      <c r="S31" s="33">
        <v>0</v>
      </c>
      <c r="T31" s="26">
        <v>146135.96</v>
      </c>
      <c r="U31" s="26">
        <v>12385000.979999999</v>
      </c>
      <c r="V31" s="26">
        <v>17652157.559999999</v>
      </c>
      <c r="W31" s="26">
        <v>1995842.52</v>
      </c>
      <c r="X31" s="26">
        <v>24907.87</v>
      </c>
      <c r="Y31" s="26">
        <v>0</v>
      </c>
      <c r="Z31" s="26">
        <v>9872.15</v>
      </c>
      <c r="AA31" s="33">
        <v>53136.04</v>
      </c>
      <c r="AB31" s="26">
        <v>88602.12</v>
      </c>
      <c r="AC31" s="26">
        <v>62988.12</v>
      </c>
      <c r="AD31" s="26">
        <v>17415.78</v>
      </c>
      <c r="AE31" s="26">
        <v>181308.34</v>
      </c>
      <c r="AF31" s="26">
        <v>0</v>
      </c>
      <c r="AG31" s="26">
        <v>226421.58</v>
      </c>
      <c r="AH31" s="26">
        <v>23799.4</v>
      </c>
      <c r="AI31" s="26">
        <v>5648884.4500000002</v>
      </c>
      <c r="AJ31" s="26">
        <f>+SUM(B31:AI31)</f>
        <v>43620768.857099995</v>
      </c>
    </row>
    <row r="32" spans="1:37" x14ac:dyDescent="0.25">
      <c r="A32" s="4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1230669.4100000001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33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33">
        <v>0</v>
      </c>
      <c r="AB32" s="26">
        <v>3090.3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/>
      <c r="AI32" s="26">
        <v>43854020.810000002</v>
      </c>
      <c r="AJ32" s="26">
        <f>+SUM(B32:AI32)</f>
        <v>45087780.520000003</v>
      </c>
    </row>
    <row r="33" spans="1:37" x14ac:dyDescent="0.25">
      <c r="A33" s="7" t="s">
        <v>20</v>
      </c>
      <c r="B33" s="12">
        <f>+B29-B30+B31-B32</f>
        <v>5182009.6500000013</v>
      </c>
      <c r="C33" s="12">
        <f>+C29-C30+C31-C32</f>
        <v>4034325.0099999988</v>
      </c>
      <c r="D33" s="12">
        <f t="shared" ref="D33:L33" si="42">+D29-D30+D31-D32</f>
        <v>1418779.2599999998</v>
      </c>
      <c r="E33" s="12">
        <f>+E29-E30+E31-E32</f>
        <v>3164841.6500000004</v>
      </c>
      <c r="F33" s="12">
        <f t="shared" si="42"/>
        <v>1780944.8699999994</v>
      </c>
      <c r="G33" s="12">
        <f t="shared" si="42"/>
        <v>10511824.449999999</v>
      </c>
      <c r="H33" s="12">
        <f t="shared" si="42"/>
        <v>1015819.9300000002</v>
      </c>
      <c r="I33" s="12">
        <f t="shared" si="42"/>
        <v>702947.23999999976</v>
      </c>
      <c r="J33" s="12">
        <f t="shared" si="42"/>
        <v>6913864.7001999989</v>
      </c>
      <c r="K33" s="12">
        <f t="shared" si="42"/>
        <v>53584580.349999979</v>
      </c>
      <c r="L33" s="12">
        <f t="shared" si="42"/>
        <v>4962103.25</v>
      </c>
      <c r="M33" s="12">
        <f t="shared" ref="M33:R33" si="43">+M29-M30+M31-M32</f>
        <v>832398.35999999987</v>
      </c>
      <c r="N33" s="12">
        <f t="shared" si="43"/>
        <v>1034443.7199999996</v>
      </c>
      <c r="O33" s="12">
        <f t="shared" si="43"/>
        <v>2027325.0916000009</v>
      </c>
      <c r="P33" s="12">
        <f t="shared" si="43"/>
        <v>4493595.6915999996</v>
      </c>
      <c r="Q33" s="12">
        <f t="shared" si="43"/>
        <v>1299063.5699999998</v>
      </c>
      <c r="R33" s="12">
        <f t="shared" si="43"/>
        <v>36663761.439999998</v>
      </c>
      <c r="S33" s="12">
        <f t="shared" ref="S33:U33" si="44">+S29-S30+S31-S32</f>
        <v>675997.21000000008</v>
      </c>
      <c r="T33" s="12">
        <f t="shared" si="44"/>
        <v>29204830.740000006</v>
      </c>
      <c r="U33" s="12">
        <f t="shared" si="44"/>
        <v>16574461.589999983</v>
      </c>
      <c r="V33" s="12">
        <f>+V29-V30+V31-V32</f>
        <v>67594022.989999995</v>
      </c>
      <c r="W33" s="12">
        <f t="shared" ref="W33:AC33" si="45">+W29-W30+W31-W32</f>
        <v>42302118.390000001</v>
      </c>
      <c r="X33" s="12">
        <f t="shared" si="45"/>
        <v>2804005.26</v>
      </c>
      <c r="Y33" s="12">
        <f t="shared" si="45"/>
        <v>-25973.320000000007</v>
      </c>
      <c r="Z33" s="12">
        <f t="shared" si="45"/>
        <v>17389356.489999998</v>
      </c>
      <c r="AA33" s="12">
        <f t="shared" si="45"/>
        <v>7317374.0700000003</v>
      </c>
      <c r="AB33" s="12">
        <f t="shared" si="45"/>
        <v>3668544.97</v>
      </c>
      <c r="AC33" s="12">
        <f t="shared" si="45"/>
        <v>1238460.2900000003</v>
      </c>
      <c r="AD33" s="12">
        <f>+AD29-AD30+AD31-AD32</f>
        <v>18641592.73</v>
      </c>
      <c r="AE33" s="12">
        <f>+AE29-AE30+AE31-AE32</f>
        <v>47959212.960000001</v>
      </c>
      <c r="AF33" s="12">
        <f t="shared" ref="AF33:AG33" si="46">+AF29-AF30+AF31-AF32</f>
        <v>1384131.65</v>
      </c>
      <c r="AG33" s="12">
        <f t="shared" si="46"/>
        <v>14043931.369999995</v>
      </c>
      <c r="AH33" s="12">
        <f>+AH29-AH30+AH31-AH32</f>
        <v>1764663.46</v>
      </c>
      <c r="AI33" s="12">
        <f>+AI29-AI30+AI31-AI32</f>
        <v>51746256.049999997</v>
      </c>
      <c r="AJ33" s="12">
        <f t="shared" ref="AJ33" si="47">+AJ29-AJ30+AJ31-AJ32</f>
        <v>463905615.13339984</v>
      </c>
      <c r="AK33" s="13"/>
    </row>
    <row r="34" spans="1:37" x14ac:dyDescent="0.25">
      <c r="A34" s="4" t="s">
        <v>21</v>
      </c>
      <c r="B34" s="26">
        <v>1050068.75</v>
      </c>
      <c r="C34" s="26">
        <v>714043.96</v>
      </c>
      <c r="D34" s="33">
        <v>334708.73</v>
      </c>
      <c r="E34" s="26">
        <v>112833665.25</v>
      </c>
      <c r="F34" s="26">
        <v>264238.65999999997</v>
      </c>
      <c r="G34" s="26">
        <v>417194.89</v>
      </c>
      <c r="H34" s="26">
        <v>0</v>
      </c>
      <c r="I34" s="26">
        <v>4519758.9399999995</v>
      </c>
      <c r="J34" s="26">
        <v>14305.61</v>
      </c>
      <c r="K34" s="26">
        <v>574624.87</v>
      </c>
      <c r="L34" s="26">
        <v>3310.59</v>
      </c>
      <c r="M34" s="26">
        <v>48458.94</v>
      </c>
      <c r="N34" s="26">
        <v>473350.37</v>
      </c>
      <c r="O34" s="26">
        <v>221232.18789999999</v>
      </c>
      <c r="P34" s="26">
        <v>607716.77010000008</v>
      </c>
      <c r="Q34" s="26">
        <v>0</v>
      </c>
      <c r="R34" s="26">
        <v>10461435.649999999</v>
      </c>
      <c r="S34" s="33">
        <v>613875.10000000009</v>
      </c>
      <c r="T34" s="26">
        <v>2331569.34</v>
      </c>
      <c r="U34" s="26">
        <v>9334169.6999999993</v>
      </c>
      <c r="V34" s="26">
        <v>747912.66</v>
      </c>
      <c r="W34" s="26">
        <v>4175288.87</v>
      </c>
      <c r="X34" s="26">
        <v>2021267.33</v>
      </c>
      <c r="Y34" s="26">
        <v>1555975.42</v>
      </c>
      <c r="Z34" s="26">
        <v>2710353.16</v>
      </c>
      <c r="AA34" s="33">
        <v>1381426.21</v>
      </c>
      <c r="AB34" s="26">
        <v>236722.54</v>
      </c>
      <c r="AC34" s="26"/>
      <c r="AD34" s="26">
        <v>8054.67</v>
      </c>
      <c r="AE34" s="26">
        <v>7910879.8700000001</v>
      </c>
      <c r="AF34" s="26">
        <v>548</v>
      </c>
      <c r="AG34" s="26">
        <v>768604.32</v>
      </c>
      <c r="AH34" s="26">
        <v>77972.62999999999</v>
      </c>
      <c r="AI34" s="33">
        <v>7219461.9199999999</v>
      </c>
      <c r="AJ34" s="26">
        <f>+SUM(B34:AI34)</f>
        <v>173632195.90799996</v>
      </c>
    </row>
    <row r="35" spans="1:37" x14ac:dyDescent="0.25">
      <c r="A35" s="4" t="s">
        <v>22</v>
      </c>
      <c r="B35" s="26">
        <v>1529855.91</v>
      </c>
      <c r="C35" s="26">
        <v>60405.09</v>
      </c>
      <c r="D35" s="26">
        <v>453404.25</v>
      </c>
      <c r="E35" s="26">
        <v>89322809.400000006</v>
      </c>
      <c r="F35" s="26">
        <v>142570.23999999999</v>
      </c>
      <c r="G35" s="26">
        <v>2010</v>
      </c>
      <c r="H35" s="26">
        <v>393.79</v>
      </c>
      <c r="I35" s="26">
        <v>598121.57999999996</v>
      </c>
      <c r="J35" s="26">
        <v>108561.95</v>
      </c>
      <c r="K35" s="26">
        <v>2709636.94</v>
      </c>
      <c r="L35" s="26">
        <v>2850.72</v>
      </c>
      <c r="M35" s="26">
        <v>0</v>
      </c>
      <c r="N35" s="26">
        <v>688985.82000000007</v>
      </c>
      <c r="O35" s="26">
        <v>55732.940600000002</v>
      </c>
      <c r="P35" s="33">
        <v>122070.86000000002</v>
      </c>
      <c r="Q35" s="26">
        <v>0</v>
      </c>
      <c r="R35" s="26">
        <v>31811621.359999999</v>
      </c>
      <c r="S35" s="26">
        <v>51692.22</v>
      </c>
      <c r="T35" s="26">
        <v>993369.37</v>
      </c>
      <c r="U35" s="26">
        <v>8731629.870000001</v>
      </c>
      <c r="V35" s="26">
        <v>736643.25</v>
      </c>
      <c r="W35" s="33">
        <v>525137.77</v>
      </c>
      <c r="X35" s="33">
        <v>111027.2</v>
      </c>
      <c r="Y35" s="26">
        <v>4235.62</v>
      </c>
      <c r="Z35" s="26">
        <v>78325.5</v>
      </c>
      <c r="AA35" s="33">
        <v>99083.040000000008</v>
      </c>
      <c r="AB35" s="26">
        <v>176486.79</v>
      </c>
      <c r="AC35" s="26"/>
      <c r="AD35" s="26">
        <v>241522.94</v>
      </c>
      <c r="AE35" s="26">
        <v>8084781.8099999996</v>
      </c>
      <c r="AF35" s="26">
        <v>0</v>
      </c>
      <c r="AG35" s="26">
        <v>298664.92</v>
      </c>
      <c r="AH35" s="26">
        <v>145560.86000000002</v>
      </c>
      <c r="AI35" s="26">
        <v>823893.05</v>
      </c>
      <c r="AJ35" s="26">
        <f>+SUM(B35:AI35)</f>
        <v>148711085.06059998</v>
      </c>
    </row>
    <row r="36" spans="1:37" x14ac:dyDescent="0.25">
      <c r="A36" s="8" t="s">
        <v>23</v>
      </c>
      <c r="B36" s="12">
        <f>+B33+B34-B35</f>
        <v>4702222.4900000012</v>
      </c>
      <c r="C36" s="12">
        <f>+C33+C34-C35</f>
        <v>4687963.879999999</v>
      </c>
      <c r="D36" s="12">
        <f t="shared" ref="D36" si="48">+D33+D34-D35</f>
        <v>1300083.7399999998</v>
      </c>
      <c r="E36" s="12">
        <f t="shared" ref="E36:J36" si="49">+E33+E34-E35</f>
        <v>26675697.5</v>
      </c>
      <c r="F36" s="12">
        <f t="shared" ref="F36" si="50">+F33+F34-F35</f>
        <v>1902613.2899999993</v>
      </c>
      <c r="G36" s="12">
        <f t="shared" si="49"/>
        <v>10927009.34</v>
      </c>
      <c r="H36" s="12">
        <f>+H33+H34-H35</f>
        <v>1015426.1400000001</v>
      </c>
      <c r="I36" s="12">
        <f t="shared" si="49"/>
        <v>4624584.5999999996</v>
      </c>
      <c r="J36" s="12">
        <f t="shared" si="49"/>
        <v>6819608.3601999991</v>
      </c>
      <c r="K36" s="12">
        <f t="shared" ref="K36:M36" si="51">+K33+K34-K35</f>
        <v>51449568.279999979</v>
      </c>
      <c r="L36" s="12">
        <f t="shared" si="51"/>
        <v>4962563.12</v>
      </c>
      <c r="M36" s="12">
        <f t="shared" si="51"/>
        <v>880857.29999999981</v>
      </c>
      <c r="N36" s="12">
        <f t="shared" ref="N36:O36" si="52">+N33+N34-N35</f>
        <v>818808.26999999955</v>
      </c>
      <c r="O36" s="12">
        <f t="shared" si="52"/>
        <v>2192824.3389000008</v>
      </c>
      <c r="P36" s="12">
        <f t="shared" ref="P36" si="53">+P33+P34-P35</f>
        <v>4979241.6016999995</v>
      </c>
      <c r="Q36" s="12">
        <f t="shared" ref="Q36" si="54">+Q33+Q34-Q35</f>
        <v>1299063.5699999998</v>
      </c>
      <c r="R36" s="12">
        <f t="shared" ref="R36" si="55">+R33+R34-R35</f>
        <v>15313575.729999997</v>
      </c>
      <c r="S36" s="12">
        <f t="shared" ref="S36:T36" si="56">+S33+S34-S35</f>
        <v>1238180.0900000001</v>
      </c>
      <c r="T36" s="12">
        <f t="shared" si="56"/>
        <v>30543030.710000005</v>
      </c>
      <c r="U36" s="12">
        <f t="shared" ref="U36" si="57">+U33+U34-U35</f>
        <v>17177001.419999983</v>
      </c>
      <c r="V36" s="12">
        <f>+V33+V34-V35</f>
        <v>67605292.399999991</v>
      </c>
      <c r="W36" s="12">
        <f t="shared" ref="W36:X36" si="58">+W33+W34-W35</f>
        <v>45952269.489999995</v>
      </c>
      <c r="X36" s="12">
        <f t="shared" si="58"/>
        <v>4714245.3899999997</v>
      </c>
      <c r="Y36" s="12">
        <f t="shared" ref="Y36:AA36" si="59">+Y33+Y34-Y35</f>
        <v>1525766.4799999997</v>
      </c>
      <c r="Z36" s="12">
        <f t="shared" si="59"/>
        <v>20021384.149999999</v>
      </c>
      <c r="AA36" s="12">
        <f t="shared" si="59"/>
        <v>8599717.2400000021</v>
      </c>
      <c r="AB36" s="12">
        <f t="shared" ref="AB36" si="60">+AB33+AB34-AB35</f>
        <v>3728780.72</v>
      </c>
      <c r="AC36" s="12">
        <f t="shared" ref="AC36" si="61">+AC33+AC34-AC35</f>
        <v>1238460.2900000003</v>
      </c>
      <c r="AD36" s="12">
        <f t="shared" ref="AD36:AG36" si="62">+AD33+AD34-AD35</f>
        <v>18408124.460000001</v>
      </c>
      <c r="AE36" s="12">
        <f t="shared" si="62"/>
        <v>47785311.019999996</v>
      </c>
      <c r="AF36" s="12">
        <f t="shared" si="62"/>
        <v>1384679.65</v>
      </c>
      <c r="AG36" s="12">
        <f t="shared" si="62"/>
        <v>14513870.769999996</v>
      </c>
      <c r="AH36" s="12">
        <f>+AH33+AH34-AH35</f>
        <v>1697075.2299999997</v>
      </c>
      <c r="AI36" s="12">
        <f>+AI33+AI34-AI35</f>
        <v>58141824.920000002</v>
      </c>
      <c r="AJ36" s="12">
        <f t="shared" ref="AJ36" si="63">+AJ33+AJ34-AJ35</f>
        <v>488826725.98079985</v>
      </c>
    </row>
    <row r="37" spans="1:37" x14ac:dyDescent="0.25">
      <c r="A37" s="5" t="s">
        <v>24</v>
      </c>
      <c r="B37" s="12">
        <f>+B38-B39</f>
        <v>0</v>
      </c>
      <c r="C37" s="12">
        <f>+C38-C39</f>
        <v>0</v>
      </c>
      <c r="D37" s="12">
        <f t="shared" ref="D37" si="64">+D38-D39</f>
        <v>0</v>
      </c>
      <c r="E37" s="12">
        <f t="shared" ref="E37:I37" si="65">+E38-E39</f>
        <v>0</v>
      </c>
      <c r="F37" s="12">
        <f t="shared" ref="F37" si="66">+F38-F39</f>
        <v>0</v>
      </c>
      <c r="G37" s="12">
        <f t="shared" si="65"/>
        <v>0</v>
      </c>
      <c r="H37" s="12">
        <f t="shared" ref="H37" si="67">+H38-H39</f>
        <v>0</v>
      </c>
      <c r="I37" s="12">
        <f t="shared" si="65"/>
        <v>0</v>
      </c>
      <c r="J37" s="12">
        <f t="shared" ref="J37:K37" si="68">+J38-J39</f>
        <v>0</v>
      </c>
      <c r="K37" s="12">
        <f t="shared" si="68"/>
        <v>0</v>
      </c>
      <c r="L37" s="12">
        <f t="shared" ref="L37:M37" si="69">+L38-L39</f>
        <v>0</v>
      </c>
      <c r="M37" s="12">
        <f t="shared" si="69"/>
        <v>0</v>
      </c>
      <c r="N37" s="12">
        <f t="shared" ref="N37:O37" si="70">+N38-N39</f>
        <v>0</v>
      </c>
      <c r="O37" s="12">
        <f t="shared" si="70"/>
        <v>0</v>
      </c>
      <c r="P37" s="12">
        <f t="shared" ref="P37" si="71">+P38-P39</f>
        <v>0</v>
      </c>
      <c r="Q37" s="12">
        <f t="shared" ref="Q37" si="72">+Q38-Q39</f>
        <v>0</v>
      </c>
      <c r="R37" s="12">
        <f t="shared" ref="R37" si="73">+R38-R39</f>
        <v>0</v>
      </c>
      <c r="S37" s="12">
        <f t="shared" ref="S37:T37" si="74">+S38-S39</f>
        <v>0</v>
      </c>
      <c r="T37" s="12">
        <f t="shared" si="74"/>
        <v>0</v>
      </c>
      <c r="U37" s="12">
        <f t="shared" ref="U37" si="75">+U38-U39</f>
        <v>0</v>
      </c>
      <c r="V37" s="12">
        <f>+V38-V39</f>
        <v>0</v>
      </c>
      <c r="W37" s="12">
        <f t="shared" ref="W37:X37" si="76">+W38-W39</f>
        <v>0</v>
      </c>
      <c r="X37" s="12">
        <f t="shared" si="76"/>
        <v>0</v>
      </c>
      <c r="Y37" s="12">
        <f t="shared" ref="Y37:AA37" si="77">+Y38-Y39</f>
        <v>0</v>
      </c>
      <c r="Z37" s="12">
        <f t="shared" si="77"/>
        <v>0</v>
      </c>
      <c r="AA37" s="12">
        <f t="shared" si="77"/>
        <v>0</v>
      </c>
      <c r="AB37" s="12">
        <f t="shared" ref="AB37" si="78">+AB38-AB39</f>
        <v>0</v>
      </c>
      <c r="AC37" s="12">
        <f t="shared" ref="AC37" si="79">+AC38-AC39</f>
        <v>0</v>
      </c>
      <c r="AD37" s="12">
        <f t="shared" ref="AD37:AG37" si="80">+AD38-AD39</f>
        <v>0</v>
      </c>
      <c r="AE37" s="12">
        <f t="shared" si="80"/>
        <v>0</v>
      </c>
      <c r="AF37" s="12">
        <f t="shared" si="80"/>
        <v>0</v>
      </c>
      <c r="AG37" s="12">
        <f t="shared" si="80"/>
        <v>0</v>
      </c>
      <c r="AH37" s="12">
        <f>+AH38-AH39</f>
        <v>0</v>
      </c>
      <c r="AI37" s="12">
        <f>+AI38-AI39</f>
        <v>0</v>
      </c>
      <c r="AJ37" s="12">
        <f t="shared" ref="AJ37" si="81">+AJ38-AJ39</f>
        <v>0</v>
      </c>
    </row>
    <row r="38" spans="1:37" x14ac:dyDescent="0.25">
      <c r="A38" s="4" t="s">
        <v>25</v>
      </c>
      <c r="B38" s="32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/>
      <c r="AI38" s="26">
        <v>0</v>
      </c>
      <c r="AJ38" s="26">
        <f>+SUM(B38:AI38)</f>
        <v>0</v>
      </c>
    </row>
    <row r="39" spans="1:37" x14ac:dyDescent="0.25">
      <c r="A39" s="4" t="s">
        <v>26</v>
      </c>
      <c r="B39" s="32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/>
      <c r="AI39" s="26">
        <v>0</v>
      </c>
      <c r="AJ39" s="26">
        <f>+SUM(B39:AI39)</f>
        <v>0</v>
      </c>
    </row>
    <row r="40" spans="1:37" x14ac:dyDescent="0.25">
      <c r="A40" s="5" t="s">
        <v>27</v>
      </c>
      <c r="B40" s="12">
        <f>+B41+B42</f>
        <v>4269926.29</v>
      </c>
      <c r="C40" s="12">
        <f>+C41+C42</f>
        <v>4126348.51</v>
      </c>
      <c r="D40" s="12">
        <f t="shared" ref="D40:K40" si="82">+D41+D42</f>
        <v>2505086.38</v>
      </c>
      <c r="E40" s="12">
        <f t="shared" si="82"/>
        <v>7579915.9699999997</v>
      </c>
      <c r="F40" s="12">
        <f t="shared" si="82"/>
        <v>2803393.13</v>
      </c>
      <c r="G40" s="12">
        <f t="shared" si="82"/>
        <v>10794498.539999999</v>
      </c>
      <c r="H40" s="12">
        <f t="shared" si="82"/>
        <v>1054555.92</v>
      </c>
      <c r="I40" s="12">
        <f t="shared" si="82"/>
        <v>5546575.2200000007</v>
      </c>
      <c r="J40" s="12">
        <f t="shared" si="82"/>
        <v>6632483.6436000001</v>
      </c>
      <c r="K40" s="12">
        <f t="shared" si="82"/>
        <v>50399458.700000003</v>
      </c>
      <c r="L40" s="12">
        <f>+L41+L42</f>
        <v>3483707.81</v>
      </c>
      <c r="M40" s="12">
        <f t="shared" ref="M40" si="83">+M41+M42</f>
        <v>716203.94</v>
      </c>
      <c r="N40" s="12">
        <f t="shared" ref="N40:R40" si="84">+N41+N42</f>
        <v>914198.53</v>
      </c>
      <c r="O40" s="12">
        <f t="shared" si="84"/>
        <v>2465618.4633999998</v>
      </c>
      <c r="P40" s="12">
        <f t="shared" si="84"/>
        <v>5608458.9466000004</v>
      </c>
      <c r="Q40" s="12">
        <f t="shared" si="84"/>
        <v>1156990.03</v>
      </c>
      <c r="R40" s="12">
        <f t="shared" si="84"/>
        <v>7769563.9199999999</v>
      </c>
      <c r="S40" s="12">
        <f t="shared" ref="S40:U40" si="85">+S41+S42</f>
        <v>1237233.9000000001</v>
      </c>
      <c r="T40" s="12">
        <f t="shared" si="85"/>
        <v>21000364.199999999</v>
      </c>
      <c r="U40" s="12">
        <f t="shared" si="85"/>
        <v>19945569.09</v>
      </c>
      <c r="V40" s="12">
        <f>+V41+V42</f>
        <v>68345667.75</v>
      </c>
      <c r="W40" s="12">
        <f>+W41+W42</f>
        <v>37182223.719999984</v>
      </c>
      <c r="X40" s="12">
        <f t="shared" ref="X40:Y40" si="86">+X41+X42</f>
        <v>4081916.32</v>
      </c>
      <c r="Y40" s="12">
        <f t="shared" si="86"/>
        <v>2366421.2999999998</v>
      </c>
      <c r="Z40" s="12">
        <f t="shared" ref="Z40:AB40" si="87">+Z41+Z42</f>
        <v>12775788.09</v>
      </c>
      <c r="AA40" s="12">
        <f t="shared" si="87"/>
        <v>7014756.120000001</v>
      </c>
      <c r="AB40" s="12">
        <f t="shared" si="87"/>
        <v>2818599.39</v>
      </c>
      <c r="AC40" s="12">
        <f t="shared" ref="AC40" si="88">+AC41+AC42</f>
        <v>1511789.79</v>
      </c>
      <c r="AD40" s="12">
        <f t="shared" ref="AD40" si="89">+AD41+AD42</f>
        <v>12700242.27</v>
      </c>
      <c r="AE40" s="12">
        <f t="shared" ref="AE40:AG40" si="90">+AE41+AE42</f>
        <v>41380724.979999997</v>
      </c>
      <c r="AF40" s="12">
        <f t="shared" si="90"/>
        <v>679745.91</v>
      </c>
      <c r="AG40" s="12">
        <f t="shared" si="90"/>
        <v>13395617.560000001</v>
      </c>
      <c r="AH40" s="12">
        <f>+AH41+AH42</f>
        <v>1453711.9</v>
      </c>
      <c r="AI40" s="12">
        <f>+AI41+AI42</f>
        <v>63665194.100000001</v>
      </c>
      <c r="AJ40" s="12">
        <f>+AJ41+AJ42</f>
        <v>429382550.33360004</v>
      </c>
    </row>
    <row r="41" spans="1:37" x14ac:dyDescent="0.25">
      <c r="A41" s="4" t="s">
        <v>28</v>
      </c>
      <c r="B41" s="26">
        <v>4269926.29</v>
      </c>
      <c r="C41" s="26">
        <v>4126348.51</v>
      </c>
      <c r="D41" s="26">
        <v>2505086.38</v>
      </c>
      <c r="E41" s="26">
        <v>7579915.9699999997</v>
      </c>
      <c r="F41" s="26">
        <v>2803393.13</v>
      </c>
      <c r="G41" s="26">
        <v>10794498.539999999</v>
      </c>
      <c r="H41" s="26">
        <v>1054555.92</v>
      </c>
      <c r="I41" s="26">
        <v>5546575.2200000007</v>
      </c>
      <c r="J41" s="26">
        <v>6632483.6436000001</v>
      </c>
      <c r="K41" s="26">
        <v>50399458.700000003</v>
      </c>
      <c r="L41" s="31">
        <v>3483707.81</v>
      </c>
      <c r="M41" s="26">
        <v>716203.94</v>
      </c>
      <c r="N41" s="26">
        <v>914198.53</v>
      </c>
      <c r="O41" s="26">
        <v>2465618.4633999998</v>
      </c>
      <c r="P41" s="26">
        <v>5608458.9466000004</v>
      </c>
      <c r="Q41" s="26">
        <v>1156990.03</v>
      </c>
      <c r="R41" s="26">
        <v>7769563.9199999999</v>
      </c>
      <c r="S41" s="26">
        <v>1237233.9000000001</v>
      </c>
      <c r="T41" s="26">
        <v>21000364.199999999</v>
      </c>
      <c r="U41" s="26">
        <v>19945569.09</v>
      </c>
      <c r="V41" s="26">
        <v>68345667.75</v>
      </c>
      <c r="W41" s="26">
        <v>37182223.719999984</v>
      </c>
      <c r="X41" s="26">
        <v>4081916.32</v>
      </c>
      <c r="Y41" s="26">
        <v>2366421.2999999998</v>
      </c>
      <c r="Z41" s="26">
        <v>12775788.09</v>
      </c>
      <c r="AA41" s="26">
        <v>7014756.120000001</v>
      </c>
      <c r="AB41" s="26">
        <v>2818599.39</v>
      </c>
      <c r="AC41" s="26">
        <v>1511789.79</v>
      </c>
      <c r="AD41" s="33">
        <v>12580024.25</v>
      </c>
      <c r="AE41" s="26">
        <v>41380724.979999997</v>
      </c>
      <c r="AF41" s="26">
        <v>679745.91</v>
      </c>
      <c r="AG41" s="26">
        <v>13321863.300000001</v>
      </c>
      <c r="AH41" s="26">
        <v>1453711.9</v>
      </c>
      <c r="AI41" s="26">
        <v>63665194.100000001</v>
      </c>
      <c r="AJ41" s="26">
        <f>+SUM(B41:AI41)</f>
        <v>429188578.05360007</v>
      </c>
    </row>
    <row r="42" spans="1:37" x14ac:dyDescent="0.25">
      <c r="A42" s="4" t="s">
        <v>29</v>
      </c>
      <c r="B42" s="26">
        <v>0</v>
      </c>
      <c r="C42" s="26">
        <v>0</v>
      </c>
      <c r="D42" s="31">
        <v>0</v>
      </c>
      <c r="E42" s="31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120218.02</v>
      </c>
      <c r="AE42" s="26">
        <v>0</v>
      </c>
      <c r="AF42" s="26">
        <v>0</v>
      </c>
      <c r="AG42" s="26">
        <v>73754.259999999995</v>
      </c>
      <c r="AH42" s="26"/>
      <c r="AI42" s="26">
        <v>0</v>
      </c>
      <c r="AJ42" s="26">
        <f>+SUM(B42:AI42)</f>
        <v>193972.28</v>
      </c>
    </row>
    <row r="43" spans="1:37" x14ac:dyDescent="0.25">
      <c r="A43" s="8" t="s">
        <v>30</v>
      </c>
      <c r="B43" s="12">
        <f>+B36+B37-B40</f>
        <v>432296.20000000112</v>
      </c>
      <c r="C43" s="12">
        <f>+C36+C37-C40</f>
        <v>561615.36999999918</v>
      </c>
      <c r="D43" s="12">
        <f t="shared" ref="D43:M43" si="91">+D36+D37-D40</f>
        <v>-1205002.6400000001</v>
      </c>
      <c r="E43" s="12">
        <f t="shared" si="91"/>
        <v>19095781.530000001</v>
      </c>
      <c r="F43" s="12">
        <f t="shared" si="91"/>
        <v>-900779.84000000055</v>
      </c>
      <c r="G43" s="12">
        <f t="shared" si="91"/>
        <v>132510.80000000075</v>
      </c>
      <c r="H43" s="12">
        <f t="shared" si="91"/>
        <v>-39129.779999999795</v>
      </c>
      <c r="I43" s="12">
        <f t="shared" si="91"/>
        <v>-921990.62000000104</v>
      </c>
      <c r="J43" s="12">
        <f t="shared" si="91"/>
        <v>187124.716599999</v>
      </c>
      <c r="K43" s="12">
        <f t="shared" si="91"/>
        <v>1050109.5799999759</v>
      </c>
      <c r="L43" s="12">
        <f t="shared" si="91"/>
        <v>1478855.31</v>
      </c>
      <c r="M43" s="12">
        <f t="shared" si="91"/>
        <v>164653.35999999987</v>
      </c>
      <c r="N43" s="12">
        <f t="shared" ref="N43:R43" si="92">+N36+N37-N40</f>
        <v>-95390.260000000475</v>
      </c>
      <c r="O43" s="12">
        <f t="shared" si="92"/>
        <v>-272794.12449999899</v>
      </c>
      <c r="P43" s="12">
        <f t="shared" si="92"/>
        <v>-629217.34490000084</v>
      </c>
      <c r="Q43" s="12">
        <f t="shared" si="92"/>
        <v>142073.5399999998</v>
      </c>
      <c r="R43" s="12">
        <f t="shared" si="92"/>
        <v>7544011.8099999968</v>
      </c>
      <c r="S43" s="12">
        <f t="shared" ref="S43:U43" si="93">+S36+S37-S40</f>
        <v>946.18999999994412</v>
      </c>
      <c r="T43" s="12">
        <f t="shared" si="93"/>
        <v>9542666.5100000054</v>
      </c>
      <c r="U43" s="12">
        <f t="shared" si="93"/>
        <v>-2768567.6700000167</v>
      </c>
      <c r="V43" s="12">
        <f>+V36+V37-V40</f>
        <v>-740375.35000000894</v>
      </c>
      <c r="W43" s="12">
        <f>+W36+W37-W40</f>
        <v>8770045.7700000107</v>
      </c>
      <c r="X43" s="12">
        <f t="shared" ref="X43:AB43" si="94">+X36+X37-X40</f>
        <v>632329.06999999983</v>
      </c>
      <c r="Y43" s="12">
        <f t="shared" si="94"/>
        <v>-840654.82000000007</v>
      </c>
      <c r="Z43" s="12">
        <f t="shared" si="94"/>
        <v>7245596.0599999987</v>
      </c>
      <c r="AA43" s="12">
        <f t="shared" si="94"/>
        <v>1584961.120000001</v>
      </c>
      <c r="AB43" s="12">
        <f t="shared" si="94"/>
        <v>910181.33000000007</v>
      </c>
      <c r="AC43" s="12">
        <f t="shared" ref="AC43" si="95">+AC36+AC37-AC40</f>
        <v>-273329.49999999977</v>
      </c>
      <c r="AD43" s="12">
        <f t="shared" ref="AD43:AG43" si="96">+AD36+AD37-AD40</f>
        <v>5707882.1900000013</v>
      </c>
      <c r="AE43" s="12">
        <f t="shared" si="96"/>
        <v>6404586.0399999991</v>
      </c>
      <c r="AF43" s="12">
        <f t="shared" si="96"/>
        <v>704933.73999999987</v>
      </c>
      <c r="AG43" s="12">
        <f t="shared" si="96"/>
        <v>1118253.2099999953</v>
      </c>
      <c r="AH43" s="12">
        <f>+AH36+AH37-AH40</f>
        <v>243363.32999999984</v>
      </c>
      <c r="AI43" s="12">
        <f>+AI36+AI37-AI40</f>
        <v>-5523369.1799999997</v>
      </c>
      <c r="AJ43" s="12">
        <f t="shared" ref="AJ43" si="97">+AJ36+AJ37-AJ40</f>
        <v>59444175.64719981</v>
      </c>
    </row>
    <row r="44" spans="1:37" x14ac:dyDescent="0.25">
      <c r="A44" s="16" t="s">
        <v>31</v>
      </c>
      <c r="B44" s="28">
        <v>0</v>
      </c>
      <c r="C44" s="28">
        <v>0</v>
      </c>
      <c r="D44" s="28">
        <v>0</v>
      </c>
      <c r="E44" s="28">
        <v>0</v>
      </c>
      <c r="F44" s="28">
        <v>37805.54</v>
      </c>
      <c r="G44" s="28">
        <v>0</v>
      </c>
      <c r="H44" s="28">
        <v>0</v>
      </c>
      <c r="I44" s="28">
        <v>0</v>
      </c>
      <c r="J44" s="28">
        <v>0</v>
      </c>
      <c r="K44" s="28">
        <v>555930.02</v>
      </c>
      <c r="L44" s="28">
        <v>0</v>
      </c>
      <c r="M44" s="28">
        <v>0</v>
      </c>
      <c r="N44" s="28">
        <v>21875.66</v>
      </c>
      <c r="O44" s="28">
        <v>0</v>
      </c>
      <c r="P44" s="28">
        <v>0</v>
      </c>
      <c r="Q44" s="28">
        <v>0</v>
      </c>
      <c r="R44" s="28">
        <v>1081279.3</v>
      </c>
      <c r="S44" s="28">
        <v>0</v>
      </c>
      <c r="T44" s="28">
        <v>2982801.44</v>
      </c>
      <c r="U44" s="28">
        <v>1155344.73</v>
      </c>
      <c r="V44" s="28">
        <v>3609052.2</v>
      </c>
      <c r="W44" s="38">
        <v>3742.29</v>
      </c>
      <c r="X44" s="28">
        <v>73814.240000000005</v>
      </c>
      <c r="Y44" s="28">
        <v>21099.58</v>
      </c>
      <c r="Z44" s="28">
        <v>2266162.9300000002</v>
      </c>
      <c r="AA44" s="28">
        <v>0</v>
      </c>
      <c r="AB44" s="28">
        <v>0</v>
      </c>
      <c r="AC44" s="28"/>
      <c r="AD44" s="28">
        <v>2030117.34</v>
      </c>
      <c r="AE44" s="28">
        <v>2502153.33</v>
      </c>
      <c r="AF44" s="28">
        <v>17584.62</v>
      </c>
      <c r="AG44" s="28">
        <v>404926.28</v>
      </c>
      <c r="AH44" s="28"/>
      <c r="AI44" s="28">
        <v>29057573.079999998</v>
      </c>
      <c r="AJ44" s="28">
        <f>+SUM(B44:AI44)</f>
        <v>45821262.579999998</v>
      </c>
    </row>
    <row r="45" spans="1:37" ht="15.75" thickBot="1" x14ac:dyDescent="0.3">
      <c r="A45" s="17" t="s">
        <v>32</v>
      </c>
      <c r="B45" s="29">
        <f>+B43-B44</f>
        <v>432296.20000000112</v>
      </c>
      <c r="C45" s="29">
        <f>+C43-C44</f>
        <v>561615.36999999918</v>
      </c>
      <c r="D45" s="29">
        <f t="shared" ref="D45:L45" si="98">+D43-D44</f>
        <v>-1205002.6400000001</v>
      </c>
      <c r="E45" s="29">
        <f t="shared" si="98"/>
        <v>19095781.530000001</v>
      </c>
      <c r="F45" s="29">
        <f t="shared" si="98"/>
        <v>-938585.38000000059</v>
      </c>
      <c r="G45" s="29">
        <f t="shared" si="98"/>
        <v>132510.80000000075</v>
      </c>
      <c r="H45" s="29">
        <f t="shared" si="98"/>
        <v>-39129.779999999795</v>
      </c>
      <c r="I45" s="29">
        <f t="shared" si="98"/>
        <v>-921990.62000000104</v>
      </c>
      <c r="J45" s="29">
        <f t="shared" si="98"/>
        <v>187124.716599999</v>
      </c>
      <c r="K45" s="29">
        <f t="shared" si="98"/>
        <v>494179.55999997584</v>
      </c>
      <c r="L45" s="29">
        <f t="shared" si="98"/>
        <v>1478855.31</v>
      </c>
      <c r="M45" s="29">
        <f t="shared" ref="M45:R45" si="99">+M43-M44</f>
        <v>164653.35999999987</v>
      </c>
      <c r="N45" s="29">
        <f t="shared" si="99"/>
        <v>-117265.92000000048</v>
      </c>
      <c r="O45" s="29">
        <f t="shared" si="99"/>
        <v>-272794.12449999899</v>
      </c>
      <c r="P45" s="29">
        <f t="shared" si="99"/>
        <v>-629217.34490000084</v>
      </c>
      <c r="Q45" s="29">
        <f t="shared" si="99"/>
        <v>142073.5399999998</v>
      </c>
      <c r="R45" s="29">
        <f t="shared" si="99"/>
        <v>6462732.509999997</v>
      </c>
      <c r="S45" s="29">
        <f t="shared" ref="S45:U45" si="100">+S43-S44</f>
        <v>946.18999999994412</v>
      </c>
      <c r="T45" s="29">
        <f t="shared" si="100"/>
        <v>6559865.0700000059</v>
      </c>
      <c r="U45" s="29">
        <f t="shared" si="100"/>
        <v>-3923912.4000000167</v>
      </c>
      <c r="V45" s="29">
        <f>+V43-V44</f>
        <v>-4349427.5500000091</v>
      </c>
      <c r="W45" s="29">
        <f>+W43-W44</f>
        <v>8766303.4800000116</v>
      </c>
      <c r="X45" s="29">
        <f t="shared" ref="X45:AC45" si="101">+X43-X44</f>
        <v>558514.82999999984</v>
      </c>
      <c r="Y45" s="29">
        <f t="shared" si="101"/>
        <v>-861754.4</v>
      </c>
      <c r="Z45" s="29">
        <f t="shared" si="101"/>
        <v>4979433.129999999</v>
      </c>
      <c r="AA45" s="29">
        <f t="shared" si="101"/>
        <v>1584961.120000001</v>
      </c>
      <c r="AB45" s="29">
        <f t="shared" si="101"/>
        <v>910181.33000000007</v>
      </c>
      <c r="AC45" s="29">
        <f t="shared" si="101"/>
        <v>-273329.49999999977</v>
      </c>
      <c r="AD45" s="29">
        <f t="shared" ref="AD45:AG45" si="102">+AD43-AD44</f>
        <v>3677764.8500000015</v>
      </c>
      <c r="AE45" s="29">
        <f t="shared" si="102"/>
        <v>3902432.709999999</v>
      </c>
      <c r="AF45" s="29">
        <f t="shared" si="102"/>
        <v>687349.11999999988</v>
      </c>
      <c r="AG45" s="29">
        <f t="shared" si="102"/>
        <v>713326.92999999528</v>
      </c>
      <c r="AH45" s="29">
        <f>+AH43-AH44</f>
        <v>243363.32999999984</v>
      </c>
      <c r="AI45" s="29">
        <f>+AI43-AI44</f>
        <v>-34580942.259999998</v>
      </c>
      <c r="AJ45" s="29">
        <f t="shared" ref="AJ45" si="103">+AJ43-AJ44</f>
        <v>13622913.067199811</v>
      </c>
    </row>
    <row r="46" spans="1:37" x14ac:dyDescent="0.25">
      <c r="AE46" s="34"/>
    </row>
    <row r="47" spans="1:37" ht="15.75" x14ac:dyDescent="0.25">
      <c r="A47" s="24" t="s">
        <v>57</v>
      </c>
      <c r="G47" s="13"/>
      <c r="AE47" s="34"/>
    </row>
    <row r="48" spans="1:37" ht="15.75" x14ac:dyDescent="0.25">
      <c r="A48" s="39" t="s">
        <v>72</v>
      </c>
      <c r="G48" s="13"/>
      <c r="AE48" s="34"/>
    </row>
    <row r="49" spans="1:31" x14ac:dyDescent="0.25">
      <c r="A49" s="20" t="s">
        <v>67</v>
      </c>
      <c r="B49" s="30"/>
      <c r="G49" s="10"/>
      <c r="AE49" s="10"/>
    </row>
    <row r="50" spans="1:31" x14ac:dyDescent="0.25">
      <c r="A50" s="23"/>
      <c r="G50" s="10"/>
    </row>
    <row r="51" spans="1:31" ht="7.15" customHeight="1" x14ac:dyDescent="0.25">
      <c r="G51" s="10"/>
    </row>
    <row r="52" spans="1:31" ht="21" customHeight="1" x14ac:dyDescent="0.25"/>
  </sheetData>
  <printOptions horizontalCentered="1"/>
  <pageMargins left="0.39370078740157483" right="0.39370078740157483" top="0.39370078740157483" bottom="0.39370078740157483" header="0.31496062992125984" footer="0.31496062992125984"/>
  <pageSetup paperSize="17" scale="3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cp:lastPrinted>2017-07-13T13:56:03Z</cp:lastPrinted>
  <dcterms:created xsi:type="dcterms:W3CDTF">2016-01-21T19:36:10Z</dcterms:created>
  <dcterms:modified xsi:type="dcterms:W3CDTF">2017-07-13T13:57:16Z</dcterms:modified>
</cp:coreProperties>
</file>