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NAMI\01 Actividades\2016-04\09 Publicar estados financieros diciembre 2015\"/>
    </mc:Choice>
  </mc:AlternateContent>
  <bookViews>
    <workbookView xWindow="41220" yWindow="0" windowWidth="5976" windowHeight="5952" tabRatio="902"/>
  </bookViews>
  <sheets>
    <sheet name="EstadoSituación-IFIMVoluntarias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5" l="1"/>
  <c r="K39" i="5"/>
  <c r="J39" i="5"/>
  <c r="H39" i="5"/>
  <c r="G39" i="5"/>
  <c r="F39" i="5"/>
  <c r="E39" i="5"/>
  <c r="D39" i="5"/>
  <c r="C39" i="5"/>
  <c r="B39" i="5"/>
  <c r="L38" i="5"/>
  <c r="L37" i="5"/>
  <c r="L36" i="5"/>
  <c r="L35" i="5"/>
  <c r="I34" i="5"/>
  <c r="I39" i="5" s="1"/>
  <c r="L33" i="5"/>
  <c r="L32" i="5"/>
  <c r="K31" i="5"/>
  <c r="J31" i="5"/>
  <c r="I31" i="5"/>
  <c r="I40" i="5" s="1"/>
  <c r="H31" i="5"/>
  <c r="G31" i="5"/>
  <c r="F31" i="5"/>
  <c r="E31" i="5"/>
  <c r="D31" i="5"/>
  <c r="C31" i="5"/>
  <c r="B31" i="5"/>
  <c r="L30" i="5"/>
  <c r="L29" i="5"/>
  <c r="L28" i="5"/>
  <c r="L27" i="5"/>
  <c r="L26" i="5"/>
  <c r="L25" i="5"/>
  <c r="K23" i="5"/>
  <c r="J23" i="5"/>
  <c r="I23" i="5"/>
  <c r="H23" i="5"/>
  <c r="G23" i="5"/>
  <c r="F23" i="5"/>
  <c r="E23" i="5"/>
  <c r="D23" i="5"/>
  <c r="C23" i="5"/>
  <c r="B23" i="5"/>
  <c r="L22" i="5"/>
  <c r="L21" i="5"/>
  <c r="L20" i="5"/>
  <c r="L19" i="5"/>
  <c r="L18" i="5"/>
  <c r="L17" i="5"/>
  <c r="L16" i="5"/>
  <c r="L15" i="5"/>
  <c r="L14" i="5"/>
  <c r="B40" i="5" l="1"/>
  <c r="L39" i="5"/>
  <c r="C40" i="5"/>
  <c r="G40" i="5"/>
  <c r="J40" i="5"/>
  <c r="K40" i="5"/>
  <c r="L31" i="5"/>
  <c r="E40" i="5"/>
  <c r="H40" i="5"/>
  <c r="L23" i="5"/>
  <c r="D40" i="5"/>
  <c r="F40" i="5"/>
  <c r="L34" i="5"/>
  <c r="L40" i="5" l="1"/>
</calcChain>
</file>

<file path=xl/sharedStrings.xml><?xml version="1.0" encoding="utf-8"?>
<sst xmlns="http://schemas.openxmlformats.org/spreadsheetml/2006/main" count="47" uniqueCount="47">
  <si>
    <t>ACTIVO</t>
  </si>
  <si>
    <t>Fondos disponibles</t>
  </si>
  <si>
    <t>Inversiones negociables y a vencimiento, neto</t>
  </si>
  <si>
    <t xml:space="preserve">Cartera de créditos, neto de provisiones por incobrabilidad </t>
  </si>
  <si>
    <t>Bienes recibidos en pago y adjudicados, neto</t>
  </si>
  <si>
    <t>Otras cuentas por cobrar, neto</t>
  </si>
  <si>
    <t>Inversiones permanentes</t>
  </si>
  <si>
    <t>Inmuebles, mobiliario y equipo, neto</t>
  </si>
  <si>
    <t>Otros activos, neto</t>
  </si>
  <si>
    <t>Total Activos</t>
  </si>
  <si>
    <t>PASIVO</t>
  </si>
  <si>
    <t>Obligaciones financieras</t>
  </si>
  <si>
    <t>Obligaciones con instituciones financieras y por otros financiamientos</t>
  </si>
  <si>
    <t>Otras cuentas por pagar</t>
  </si>
  <si>
    <t>Provisiones</t>
  </si>
  <si>
    <t>Otros pasivos</t>
  </si>
  <si>
    <t>Deuda Subordinada y Obligaciones convertibles en acciones</t>
  </si>
  <si>
    <t>Total Pasivo</t>
  </si>
  <si>
    <t>PATRIMONIO</t>
  </si>
  <si>
    <t>Capital social / Aportes</t>
  </si>
  <si>
    <t>Capital adicional / Aporte adicional</t>
  </si>
  <si>
    <t>Ajustes al patrimonio</t>
  </si>
  <si>
    <t>Reservas</t>
  </si>
  <si>
    <t>Resultados acumulados</t>
  </si>
  <si>
    <t>Resultados del Ejercicio</t>
  </si>
  <si>
    <t>Total Patrimonio</t>
  </si>
  <si>
    <t>Total Pasivo y Patrimonio</t>
  </si>
  <si>
    <t>Cuentas contingentes</t>
  </si>
  <si>
    <t>Cuentas de orden</t>
  </si>
  <si>
    <t>Cifras expresadas en Córdobas</t>
  </si>
  <si>
    <t>AFODENIC</t>
  </si>
  <si>
    <t>BANCAHORA S.A.</t>
  </si>
  <si>
    <t>CEPRODEL</t>
  </si>
  <si>
    <t>CREDITODO S.A.</t>
  </si>
  <si>
    <t>FINANCIA IFIM</t>
  </si>
  <si>
    <t>FINDE</t>
  </si>
  <si>
    <t>INSTACREDIT S.A.</t>
  </si>
  <si>
    <t>OPORTUCREDIT S.A.</t>
  </si>
  <si>
    <t>TOTAL</t>
  </si>
  <si>
    <t>AL 31 DE DICIEMBRE DEL 2015</t>
  </si>
  <si>
    <t>Tipo de Cambio Oficial al 31/12/2015 es de C$27.9283 por US$1 dólar</t>
  </si>
  <si>
    <r>
      <rPr>
        <vertAlign val="superscript"/>
        <sz val="10"/>
        <color theme="4" tint="-0.499984740745262"/>
        <rFont val="Calibri"/>
        <family val="2"/>
      </rPr>
      <t>1</t>
    </r>
    <r>
      <rPr>
        <sz val="10"/>
        <color theme="4" tint="-0.499984740745262"/>
        <rFont val="Calibri"/>
        <family val="2"/>
      </rPr>
      <t xml:space="preserve"> Cifras No Auditadas (Saldos reportados por las Instituciones)</t>
    </r>
  </si>
  <si>
    <t>FUMDEC</t>
  </si>
  <si>
    <t>Provisiones para incobrabilidad de la cartera de crédito</t>
  </si>
  <si>
    <t>CA CAPITAL, S.A.</t>
  </si>
  <si>
    <t xml:space="preserve">ESTADO DE SITUACIÓN </t>
  </si>
  <si>
    <t>INSTITUCIONES FINANCIERAS INTERMEDIARIAS DE MICROFINANZAS de REGISTRO VOLUNTARIO (IFIM)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</si>
</sst>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</font>
    <font>
      <vertAlign val="superscript"/>
      <sz val="10"/>
      <color theme="4" tint="-0.49998474074526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7" borderId="0" xfId="0" applyFont="1" applyFill="1"/>
    <xf numFmtId="0" fontId="2" fillId="3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4" fontId="1" fillId="4" borderId="2" xfId="0" applyNumberFormat="1" applyFont="1" applyFill="1" applyBorder="1" applyAlignment="1">
      <alignment horizontal="left"/>
    </xf>
    <xf numFmtId="0" fontId="0" fillId="0" borderId="4" xfId="0" applyBorder="1"/>
    <xf numFmtId="4" fontId="0" fillId="0" borderId="0" xfId="0" applyNumberFormat="1"/>
    <xf numFmtId="0" fontId="2" fillId="6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40" fontId="0" fillId="0" borderId="4" xfId="0" applyNumberFormat="1" applyBorder="1"/>
    <xf numFmtId="40" fontId="0" fillId="0" borderId="5" xfId="0" applyNumberFormat="1" applyBorder="1"/>
    <xf numFmtId="40" fontId="0" fillId="0" borderId="4" xfId="0" applyNumberFormat="1" applyBorder="1" applyAlignment="1">
      <alignment horizontal="right"/>
    </xf>
    <xf numFmtId="40" fontId="1" fillId="4" borderId="4" xfId="0" applyNumberFormat="1" applyFont="1" applyFill="1" applyBorder="1" applyAlignment="1">
      <alignment horizontal="right"/>
    </xf>
    <xf numFmtId="40" fontId="0" fillId="0" borderId="5" xfId="0" applyNumberFormat="1" applyBorder="1" applyAlignment="1">
      <alignment horizontal="right"/>
    </xf>
    <xf numFmtId="39" fontId="1" fillId="4" borderId="4" xfId="0" applyNumberFormat="1" applyFont="1" applyFill="1" applyBorder="1" applyAlignment="1">
      <alignment horizontal="right"/>
    </xf>
    <xf numFmtId="0" fontId="0" fillId="0" borderId="0" xfId="0" applyFill="1"/>
    <xf numFmtId="0" fontId="0" fillId="0" borderId="4" xfId="0" applyNumberFormat="1" applyBorder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4" fillId="7" borderId="0" xfId="0" applyFont="1" applyFill="1" applyAlignment="1">
      <alignment wrapText="1"/>
    </xf>
    <xf numFmtId="40" fontId="0" fillId="0" borderId="4" xfId="0" applyNumberFormat="1" applyFill="1" applyBorder="1" applyAlignment="1">
      <alignment horizontal="right"/>
    </xf>
    <xf numFmtId="0" fontId="5" fillId="7" borderId="0" xfId="0" applyFont="1" applyFill="1"/>
    <xf numFmtId="40" fontId="0" fillId="0" borderId="4" xfId="0" applyNumberFormat="1" applyFill="1" applyBorder="1"/>
    <xf numFmtId="0" fontId="0" fillId="0" borderId="2" xfId="0" applyFill="1" applyBorder="1" applyAlignment="1">
      <alignment horizontal="left"/>
    </xf>
    <xf numFmtId="4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631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83635</xdr:colOff>
      <xdr:row>5</xdr:row>
      <xdr:rowOff>45188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06537" cy="974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L49"/>
  <sheetViews>
    <sheetView tabSelected="1" zoomScale="82" zoomScaleNormal="82" workbookViewId="0">
      <pane xSplit="1" ySplit="12" topLeftCell="B13" activePane="bottomRight" state="frozen"/>
      <selection pane="topRight" activeCell="B1" sqref="B1"/>
      <selection pane="bottomLeft" activeCell="A14" sqref="A14"/>
      <selection pane="bottomRight" activeCell="C5" sqref="C5"/>
    </sheetView>
  </sheetViews>
  <sheetFormatPr baseColWidth="10" defaultRowHeight="14.4" x14ac:dyDescent="0.3"/>
  <cols>
    <col min="1" max="1" width="70.33203125" bestFit="1" customWidth="1"/>
    <col min="2" max="2" width="15" bestFit="1" customWidth="1"/>
    <col min="3" max="3" width="16.44140625" bestFit="1" customWidth="1"/>
    <col min="4" max="4" width="15.5546875" bestFit="1" customWidth="1"/>
    <col min="5" max="5" width="15" bestFit="1" customWidth="1"/>
    <col min="6" max="6" width="15.44140625" bestFit="1" customWidth="1"/>
    <col min="7" max="8" width="15" bestFit="1" customWidth="1"/>
    <col min="9" max="9" width="13.88671875" bestFit="1" customWidth="1"/>
    <col min="10" max="10" width="16.5546875" bestFit="1" customWidth="1"/>
    <col min="11" max="11" width="19" bestFit="1" customWidth="1"/>
    <col min="12" max="12" width="17.6640625" bestFit="1" customWidth="1"/>
  </cols>
  <sheetData>
    <row r="6" spans="1:12" x14ac:dyDescent="0.3">
      <c r="K6" s="28"/>
    </row>
    <row r="7" spans="1:12" x14ac:dyDescent="0.3">
      <c r="A7" s="2" t="s">
        <v>46</v>
      </c>
    </row>
    <row r="8" spans="1:12" x14ac:dyDescent="0.3">
      <c r="A8" s="2" t="s">
        <v>45</v>
      </c>
    </row>
    <row r="9" spans="1:12" x14ac:dyDescent="0.3">
      <c r="A9" s="2" t="s">
        <v>39</v>
      </c>
    </row>
    <row r="10" spans="1:12" x14ac:dyDescent="0.3">
      <c r="A10" s="2" t="s">
        <v>29</v>
      </c>
      <c r="H10" s="19"/>
      <c r="I10" s="19"/>
    </row>
    <row r="11" spans="1:12" ht="11.4" customHeight="1" thickBot="1" x14ac:dyDescent="0.35">
      <c r="A11" s="2"/>
      <c r="E11" s="19"/>
      <c r="H11" s="19"/>
      <c r="I11" s="19"/>
    </row>
    <row r="12" spans="1:12" ht="27" customHeight="1" x14ac:dyDescent="0.3">
      <c r="A12" s="1"/>
      <c r="B12" s="21" t="s">
        <v>30</v>
      </c>
      <c r="C12" s="22" t="s">
        <v>31</v>
      </c>
      <c r="D12" s="22" t="s">
        <v>44</v>
      </c>
      <c r="E12" s="21" t="s">
        <v>32</v>
      </c>
      <c r="F12" s="22" t="s">
        <v>33</v>
      </c>
      <c r="G12" s="22" t="s">
        <v>34</v>
      </c>
      <c r="H12" s="21" t="s">
        <v>35</v>
      </c>
      <c r="I12" s="21" t="s">
        <v>42</v>
      </c>
      <c r="J12" s="21" t="s">
        <v>36</v>
      </c>
      <c r="K12" s="22" t="s">
        <v>37</v>
      </c>
      <c r="L12" s="21" t="s">
        <v>38</v>
      </c>
    </row>
    <row r="13" spans="1:12" x14ac:dyDescent="0.3">
      <c r="A13" s="3" t="s">
        <v>0</v>
      </c>
      <c r="B13" s="8"/>
      <c r="C13" s="8"/>
      <c r="D13" s="20"/>
      <c r="E13" s="8"/>
      <c r="F13" s="8"/>
      <c r="G13" s="8"/>
      <c r="H13" s="8"/>
      <c r="I13" s="8"/>
      <c r="J13" s="8"/>
      <c r="K13" s="8"/>
      <c r="L13" s="8"/>
    </row>
    <row r="14" spans="1:12" x14ac:dyDescent="0.3">
      <c r="A14" s="4" t="s">
        <v>1</v>
      </c>
      <c r="B14" s="15">
        <v>7657053.5999999996</v>
      </c>
      <c r="C14" s="15">
        <v>3785309.46</v>
      </c>
      <c r="D14" s="13">
        <v>4500000</v>
      </c>
      <c r="E14" s="13">
        <v>3689591.7499999874</v>
      </c>
      <c r="F14" s="13">
        <v>24889.75</v>
      </c>
      <c r="G14" s="13">
        <v>2265155.77</v>
      </c>
      <c r="H14" s="13">
        <v>14856791.2338</v>
      </c>
      <c r="I14" s="13">
        <v>3741512.35</v>
      </c>
      <c r="J14" s="13">
        <v>8601253.7799999993</v>
      </c>
      <c r="K14" s="13">
        <v>1969574.96</v>
      </c>
      <c r="L14" s="13">
        <f t="shared" ref="L14:L22" si="0">+SUM(B14:K14)</f>
        <v>51091132.653799988</v>
      </c>
    </row>
    <row r="15" spans="1:12" x14ac:dyDescent="0.3">
      <c r="A15" s="4" t="s">
        <v>2</v>
      </c>
      <c r="B15" s="15">
        <v>586494.36</v>
      </c>
      <c r="C15" s="15">
        <v>8034.16</v>
      </c>
      <c r="D15" s="13">
        <v>0</v>
      </c>
      <c r="E15" s="13">
        <v>730617.45000000007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f t="shared" si="0"/>
        <v>1325145.9700000002</v>
      </c>
    </row>
    <row r="16" spans="1:12" x14ac:dyDescent="0.3">
      <c r="A16" s="4" t="s">
        <v>3</v>
      </c>
      <c r="B16" s="15">
        <v>85480225.169999987</v>
      </c>
      <c r="C16" s="15">
        <v>16086127.92</v>
      </c>
      <c r="D16" s="13">
        <v>0</v>
      </c>
      <c r="E16" s="13">
        <v>38162215</v>
      </c>
      <c r="F16" s="13">
        <v>17441385.609999999</v>
      </c>
      <c r="G16" s="13">
        <v>64895978.579999998</v>
      </c>
      <c r="H16" s="13">
        <v>81286591.422200009</v>
      </c>
      <c r="I16" s="13">
        <v>11065513.140000001</v>
      </c>
      <c r="J16" s="13">
        <v>546065388.83999991</v>
      </c>
      <c r="K16" s="13">
        <v>17309490.859999999</v>
      </c>
      <c r="L16" s="13">
        <f t="shared" si="0"/>
        <v>877792916.54219997</v>
      </c>
    </row>
    <row r="17" spans="1:12" s="19" customFormat="1" x14ac:dyDescent="0.3">
      <c r="A17" s="27" t="s">
        <v>43</v>
      </c>
      <c r="B17" s="24">
        <v>-2860780.18</v>
      </c>
      <c r="C17" s="24">
        <v>-1565303.65</v>
      </c>
      <c r="D17" s="26">
        <v>0</v>
      </c>
      <c r="E17" s="26">
        <v>-835088.26</v>
      </c>
      <c r="F17" s="26">
        <v>-1498836.29</v>
      </c>
      <c r="G17" s="26">
        <v>-916495.09</v>
      </c>
      <c r="H17" s="26">
        <v>-1579332.5686999999</v>
      </c>
      <c r="I17" s="26">
        <v>-60028.22</v>
      </c>
      <c r="J17" s="26">
        <v>-12251969.35</v>
      </c>
      <c r="K17" s="26">
        <v>-1293946.45</v>
      </c>
      <c r="L17" s="26">
        <f t="shared" si="0"/>
        <v>-22861780.058699999</v>
      </c>
    </row>
    <row r="18" spans="1:12" x14ac:dyDescent="0.3">
      <c r="A18" s="4" t="s">
        <v>4</v>
      </c>
      <c r="B18" s="15">
        <v>19243499.550000001</v>
      </c>
      <c r="C18" s="15">
        <v>9500</v>
      </c>
      <c r="D18" s="13">
        <v>0</v>
      </c>
      <c r="E18" s="13">
        <v>10608604.369999999</v>
      </c>
      <c r="F18" s="13">
        <v>0</v>
      </c>
      <c r="G18" s="13">
        <v>0</v>
      </c>
      <c r="H18" s="13">
        <v>2095885.37</v>
      </c>
      <c r="I18" s="13">
        <v>0</v>
      </c>
      <c r="J18" s="13">
        <v>205068.71</v>
      </c>
      <c r="K18" s="13">
        <v>259484.71</v>
      </c>
      <c r="L18" s="13">
        <f t="shared" si="0"/>
        <v>32422042.710000005</v>
      </c>
    </row>
    <row r="19" spans="1:12" x14ac:dyDescent="0.3">
      <c r="A19" s="4" t="s">
        <v>5</v>
      </c>
      <c r="B19" s="15">
        <v>10885638.299999999</v>
      </c>
      <c r="C19" s="15">
        <v>638014.17000000004</v>
      </c>
      <c r="D19" s="13">
        <v>0</v>
      </c>
      <c r="E19" s="13">
        <v>3296975.9999999981</v>
      </c>
      <c r="F19" s="13">
        <v>1023083.62</v>
      </c>
      <c r="G19" s="13">
        <v>12319248.060000001</v>
      </c>
      <c r="H19" s="13">
        <v>5311932.5388000002</v>
      </c>
      <c r="I19" s="13">
        <v>2938875.04</v>
      </c>
      <c r="J19" s="13">
        <v>29442914.23</v>
      </c>
      <c r="K19" s="13">
        <v>732107.52</v>
      </c>
      <c r="L19" s="13">
        <f t="shared" si="0"/>
        <v>66588789.478800006</v>
      </c>
    </row>
    <row r="20" spans="1:12" x14ac:dyDescent="0.3">
      <c r="A20" s="4" t="s">
        <v>6</v>
      </c>
      <c r="B20" s="15">
        <v>0</v>
      </c>
      <c r="C20" s="15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f t="shared" si="0"/>
        <v>0</v>
      </c>
    </row>
    <row r="21" spans="1:12" x14ac:dyDescent="0.3">
      <c r="A21" s="4" t="s">
        <v>7</v>
      </c>
      <c r="B21" s="15">
        <v>14089405.330000002</v>
      </c>
      <c r="C21" s="15">
        <v>1533670.97</v>
      </c>
      <c r="D21" s="13">
        <v>0</v>
      </c>
      <c r="E21" s="13">
        <v>14937441.360000003</v>
      </c>
      <c r="F21" s="13">
        <v>431828.56</v>
      </c>
      <c r="G21" s="13">
        <v>0</v>
      </c>
      <c r="H21" s="13">
        <v>4416327.58</v>
      </c>
      <c r="I21" s="13">
        <v>2639626.19</v>
      </c>
      <c r="J21" s="13">
        <v>26119086.150000002</v>
      </c>
      <c r="K21" s="13">
        <v>56148.84</v>
      </c>
      <c r="L21" s="13">
        <f t="shared" si="0"/>
        <v>64223534.980000004</v>
      </c>
    </row>
    <row r="22" spans="1:12" x14ac:dyDescent="0.3">
      <c r="A22" s="4" t="s">
        <v>8</v>
      </c>
      <c r="B22" s="15">
        <v>11969233.17</v>
      </c>
      <c r="C22" s="15">
        <v>254136.34000000003</v>
      </c>
      <c r="D22" s="13">
        <v>0</v>
      </c>
      <c r="E22" s="13">
        <v>33297138.110000003</v>
      </c>
      <c r="F22" s="13">
        <v>399123.6</v>
      </c>
      <c r="G22" s="13">
        <v>0</v>
      </c>
      <c r="H22" s="13">
        <v>3386238.21</v>
      </c>
      <c r="I22" s="13">
        <v>730761.16</v>
      </c>
      <c r="J22" s="13">
        <v>18810396.090000004</v>
      </c>
      <c r="K22" s="13">
        <v>1524598.23</v>
      </c>
      <c r="L22" s="13">
        <f t="shared" si="0"/>
        <v>70371624.910000011</v>
      </c>
    </row>
    <row r="23" spans="1:12" x14ac:dyDescent="0.3">
      <c r="A23" s="5" t="s">
        <v>9</v>
      </c>
      <c r="B23" s="16">
        <f>+SUM(B14:B16)+SUM(B18:B22)</f>
        <v>149911549.47999999</v>
      </c>
      <c r="C23" s="16">
        <f>+SUM(C14:C16)+SUM(C18:C22)</f>
        <v>22314793.02</v>
      </c>
      <c r="D23" s="16">
        <f>+SUM(D14:D22)</f>
        <v>4500000</v>
      </c>
      <c r="E23" s="16">
        <f t="shared" ref="E23:L23" si="1">+SUM(E14:E16)+SUM(E18:E22)</f>
        <v>104722584.03999999</v>
      </c>
      <c r="F23" s="16">
        <f t="shared" si="1"/>
        <v>19320311.140000001</v>
      </c>
      <c r="G23" s="16">
        <f t="shared" si="1"/>
        <v>79480382.409999996</v>
      </c>
      <c r="H23" s="16">
        <f t="shared" si="1"/>
        <v>111353766.3548</v>
      </c>
      <c r="I23" s="16">
        <f t="shared" si="1"/>
        <v>21116287.880000003</v>
      </c>
      <c r="J23" s="16">
        <f t="shared" si="1"/>
        <v>629244107.79999995</v>
      </c>
      <c r="K23" s="16">
        <f t="shared" si="1"/>
        <v>21851405.120000001</v>
      </c>
      <c r="L23" s="16">
        <f t="shared" si="1"/>
        <v>1163815187.2448001</v>
      </c>
    </row>
    <row r="24" spans="1:12" x14ac:dyDescent="0.3">
      <c r="A24" s="6" t="s">
        <v>10</v>
      </c>
      <c r="B24" s="15"/>
      <c r="C24" s="15"/>
      <c r="D24" s="13"/>
      <c r="E24" s="13"/>
      <c r="F24" s="13"/>
      <c r="G24" s="13"/>
      <c r="H24" s="13"/>
      <c r="I24" s="13"/>
      <c r="J24" s="13"/>
      <c r="K24" s="13"/>
      <c r="L24" s="13"/>
    </row>
    <row r="25" spans="1:12" x14ac:dyDescent="0.3">
      <c r="A25" s="4" t="s">
        <v>11</v>
      </c>
      <c r="B25" s="15">
        <v>0</v>
      </c>
      <c r="C25" s="15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f t="shared" ref="L25:L40" si="2">+SUM(B25:K25)</f>
        <v>0</v>
      </c>
    </row>
    <row r="26" spans="1:12" x14ac:dyDescent="0.3">
      <c r="A26" s="4" t="s">
        <v>12</v>
      </c>
      <c r="B26" s="15">
        <v>83391697.209999993</v>
      </c>
      <c r="C26" s="15">
        <v>9213364.9199999999</v>
      </c>
      <c r="D26" s="13">
        <v>0</v>
      </c>
      <c r="E26" s="13">
        <v>93623378.549999982</v>
      </c>
      <c r="F26" s="13">
        <v>5585660</v>
      </c>
      <c r="G26" s="13">
        <v>0</v>
      </c>
      <c r="H26" s="13">
        <v>82696911.354100004</v>
      </c>
      <c r="I26" s="13">
        <v>8281387.21</v>
      </c>
      <c r="J26" s="13">
        <v>531248966.42000008</v>
      </c>
      <c r="K26" s="13">
        <v>15988255.689999999</v>
      </c>
      <c r="L26" s="13">
        <f t="shared" si="2"/>
        <v>830029621.35410011</v>
      </c>
    </row>
    <row r="27" spans="1:12" x14ac:dyDescent="0.3">
      <c r="A27" s="4" t="s">
        <v>13</v>
      </c>
      <c r="B27" s="15">
        <v>1424471.71</v>
      </c>
      <c r="C27" s="15">
        <v>1843131.72</v>
      </c>
      <c r="D27" s="13">
        <v>0</v>
      </c>
      <c r="E27" s="13">
        <v>2473071.5700000008</v>
      </c>
      <c r="F27" s="13">
        <v>74073.52</v>
      </c>
      <c r="G27" s="13">
        <v>65831767.350000001</v>
      </c>
      <c r="H27" s="13">
        <v>1065057.1374000006</v>
      </c>
      <c r="I27" s="13">
        <v>4285520.49</v>
      </c>
      <c r="J27" s="13">
        <v>71738384.169999987</v>
      </c>
      <c r="K27" s="13">
        <v>0</v>
      </c>
      <c r="L27" s="13">
        <f t="shared" si="2"/>
        <v>148735477.6674</v>
      </c>
    </row>
    <row r="28" spans="1:12" x14ac:dyDescent="0.3">
      <c r="A28" s="4" t="s">
        <v>14</v>
      </c>
      <c r="B28" s="15">
        <v>2031089.4700000002</v>
      </c>
      <c r="C28" s="15">
        <v>1229722.46</v>
      </c>
      <c r="D28" s="13">
        <v>0</v>
      </c>
      <c r="E28" s="13">
        <v>4923871.7199999988</v>
      </c>
      <c r="F28" s="13">
        <v>2350880.36</v>
      </c>
      <c r="G28" s="13">
        <v>0</v>
      </c>
      <c r="H28" s="13">
        <v>951452.85</v>
      </c>
      <c r="I28" s="13">
        <v>73467.11</v>
      </c>
      <c r="J28" s="13">
        <v>10251954.300000001</v>
      </c>
      <c r="K28" s="13">
        <v>4262630.17</v>
      </c>
      <c r="L28" s="13">
        <f t="shared" si="2"/>
        <v>26075068.439999998</v>
      </c>
    </row>
    <row r="29" spans="1:12" x14ac:dyDescent="0.3">
      <c r="A29" s="4" t="s">
        <v>15</v>
      </c>
      <c r="B29" s="15">
        <v>0</v>
      </c>
      <c r="C29" s="15">
        <v>20060.060000000001</v>
      </c>
      <c r="D29" s="13">
        <v>0</v>
      </c>
      <c r="E29" s="13">
        <v>0</v>
      </c>
      <c r="F29" s="13">
        <v>5045038.63</v>
      </c>
      <c r="G29" s="13">
        <v>0</v>
      </c>
      <c r="H29" s="13">
        <v>12103.38</v>
      </c>
      <c r="I29" s="13">
        <v>0</v>
      </c>
      <c r="J29" s="13">
        <v>0</v>
      </c>
      <c r="K29" s="13">
        <v>0</v>
      </c>
      <c r="L29" s="13">
        <f t="shared" si="2"/>
        <v>5077202.0699999994</v>
      </c>
    </row>
    <row r="30" spans="1:12" x14ac:dyDescent="0.3">
      <c r="A30" s="4" t="s">
        <v>16</v>
      </c>
      <c r="B30" s="15">
        <v>0</v>
      </c>
      <c r="C30" s="15">
        <v>7872806.5199999996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f t="shared" si="2"/>
        <v>7872806.5199999996</v>
      </c>
    </row>
    <row r="31" spans="1:12" x14ac:dyDescent="0.3">
      <c r="A31" s="5" t="s">
        <v>17</v>
      </c>
      <c r="B31" s="16">
        <f t="shared" ref="B31:D31" si="3">+SUM(B25:B30)</f>
        <v>86847258.389999986</v>
      </c>
      <c r="C31" s="16">
        <f t="shared" si="3"/>
        <v>20179085.68</v>
      </c>
      <c r="D31" s="16">
        <f t="shared" si="3"/>
        <v>0</v>
      </c>
      <c r="E31" s="16">
        <f t="shared" ref="E31" si="4">+SUM(E25:E30)</f>
        <v>101020321.83999999</v>
      </c>
      <c r="F31" s="16">
        <f>+SUM(F25:F30)</f>
        <v>13055652.509999998</v>
      </c>
      <c r="G31" s="16">
        <f>+SUM(G25:G30)</f>
        <v>65831767.350000001</v>
      </c>
      <c r="H31" s="16">
        <f>+SUM(H25:H30)</f>
        <v>84725524.721499994</v>
      </c>
      <c r="I31" s="16">
        <f t="shared" ref="I31:J31" si="5">+SUM(I25:I30)</f>
        <v>12640374.809999999</v>
      </c>
      <c r="J31" s="16">
        <f t="shared" si="5"/>
        <v>613239304.88999999</v>
      </c>
      <c r="K31" s="16">
        <f>+SUM(K25:K30)</f>
        <v>20250885.859999999</v>
      </c>
      <c r="L31" s="16">
        <f t="shared" si="2"/>
        <v>1017790176.0515</v>
      </c>
    </row>
    <row r="32" spans="1:12" x14ac:dyDescent="0.3">
      <c r="A32" s="10" t="s">
        <v>18</v>
      </c>
      <c r="B32" s="15"/>
      <c r="C32" s="15"/>
      <c r="D32" s="13"/>
      <c r="E32" s="13"/>
      <c r="F32" s="13"/>
      <c r="G32" s="13"/>
      <c r="H32" s="13"/>
      <c r="I32" s="13"/>
      <c r="J32" s="13"/>
      <c r="K32" s="13"/>
      <c r="L32" s="13">
        <f t="shared" si="2"/>
        <v>0</v>
      </c>
    </row>
    <row r="33" spans="1:12" x14ac:dyDescent="0.3">
      <c r="A33" s="4" t="s">
        <v>19</v>
      </c>
      <c r="B33" s="15">
        <v>31667178.420000002</v>
      </c>
      <c r="C33" s="15">
        <v>100000</v>
      </c>
      <c r="D33" s="13">
        <v>4500000</v>
      </c>
      <c r="E33" s="13">
        <v>10000</v>
      </c>
      <c r="F33" s="13">
        <v>4857580</v>
      </c>
      <c r="G33" s="13">
        <v>6000000</v>
      </c>
      <c r="H33" s="13">
        <v>3050000</v>
      </c>
      <c r="I33" s="13">
        <v>113425.52</v>
      </c>
      <c r="J33" s="13">
        <v>4017500</v>
      </c>
      <c r="K33" s="13">
        <v>3045730.62</v>
      </c>
      <c r="L33" s="13">
        <f t="shared" si="2"/>
        <v>57361414.560000002</v>
      </c>
    </row>
    <row r="34" spans="1:12" x14ac:dyDescent="0.3">
      <c r="A34" s="4" t="s">
        <v>20</v>
      </c>
      <c r="B34" s="15">
        <v>0</v>
      </c>
      <c r="C34" s="15">
        <v>0</v>
      </c>
      <c r="D34" s="13">
        <v>0</v>
      </c>
      <c r="E34" s="13">
        <v>15056845.84</v>
      </c>
      <c r="F34" s="13">
        <v>1082771.82</v>
      </c>
      <c r="G34" s="13">
        <v>0</v>
      </c>
      <c r="H34" s="13">
        <v>21639173.82</v>
      </c>
      <c r="I34" s="13">
        <f>5945781.58+162325.7</f>
        <v>6108107.2800000003</v>
      </c>
      <c r="J34" s="13">
        <v>0</v>
      </c>
      <c r="K34" s="13">
        <v>0</v>
      </c>
      <c r="L34" s="13">
        <f t="shared" si="2"/>
        <v>43886898.760000005</v>
      </c>
    </row>
    <row r="35" spans="1:12" x14ac:dyDescent="0.3">
      <c r="A35" s="4" t="s">
        <v>21</v>
      </c>
      <c r="B35" s="15">
        <v>0</v>
      </c>
      <c r="C35" s="15">
        <v>0</v>
      </c>
      <c r="D35" s="13">
        <v>0</v>
      </c>
      <c r="E35" s="13">
        <v>16773348.629999999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f t="shared" si="2"/>
        <v>16773348.629999999</v>
      </c>
    </row>
    <row r="36" spans="1:12" x14ac:dyDescent="0.3">
      <c r="A36" s="4" t="s">
        <v>22</v>
      </c>
      <c r="B36" s="15">
        <v>0</v>
      </c>
      <c r="C36" s="15">
        <v>0</v>
      </c>
      <c r="D36" s="13">
        <v>0</v>
      </c>
      <c r="E36" s="13">
        <v>9563545.5099999998</v>
      </c>
      <c r="F36" s="13">
        <v>0</v>
      </c>
      <c r="G36" s="13">
        <v>298499.84000000003</v>
      </c>
      <c r="H36" s="13">
        <v>610000</v>
      </c>
      <c r="I36" s="13">
        <v>525220.44999999995</v>
      </c>
      <c r="J36" s="13">
        <v>0</v>
      </c>
      <c r="K36" s="13">
        <v>0</v>
      </c>
      <c r="L36" s="13">
        <f t="shared" si="2"/>
        <v>10997265.799999999</v>
      </c>
    </row>
    <row r="37" spans="1:12" x14ac:dyDescent="0.3">
      <c r="A37" s="4" t="s">
        <v>23</v>
      </c>
      <c r="B37" s="15">
        <v>30858227.879999999</v>
      </c>
      <c r="C37" s="15">
        <v>909975.92</v>
      </c>
      <c r="D37" s="13">
        <v>0</v>
      </c>
      <c r="E37" s="13">
        <v>-32804480.070000008</v>
      </c>
      <c r="F37" s="13">
        <v>254352.24</v>
      </c>
      <c r="G37" s="13">
        <v>1691496.37</v>
      </c>
      <c r="H37" s="13">
        <v>3457297.9</v>
      </c>
      <c r="I37" s="13">
        <v>1380604.84</v>
      </c>
      <c r="J37" s="13">
        <v>5739994.3300000001</v>
      </c>
      <c r="K37" s="13">
        <v>0</v>
      </c>
      <c r="L37" s="13">
        <f t="shared" si="2"/>
        <v>11487469.409999993</v>
      </c>
    </row>
    <row r="38" spans="1:12" x14ac:dyDescent="0.3">
      <c r="A38" s="4" t="s">
        <v>24</v>
      </c>
      <c r="B38" s="24">
        <v>538884.79000000283</v>
      </c>
      <c r="C38" s="15">
        <v>1125731.42</v>
      </c>
      <c r="D38" s="13">
        <v>0</v>
      </c>
      <c r="E38" s="13">
        <v>-4896997.7070000125</v>
      </c>
      <c r="F38" s="13">
        <v>69954.570000000793</v>
      </c>
      <c r="G38" s="13">
        <v>5658618.8499999996</v>
      </c>
      <c r="H38" s="13">
        <v>-2128230.09</v>
      </c>
      <c r="I38" s="13">
        <v>348554.98</v>
      </c>
      <c r="J38" s="26">
        <v>6247308.5800000001</v>
      </c>
      <c r="K38" s="13">
        <v>-1445211.36</v>
      </c>
      <c r="L38" s="13">
        <f t="shared" si="2"/>
        <v>5518614.0329999905</v>
      </c>
    </row>
    <row r="39" spans="1:12" x14ac:dyDescent="0.3">
      <c r="A39" s="7" t="s">
        <v>25</v>
      </c>
      <c r="B39" s="16">
        <f t="shared" ref="B39:C39" si="6">+SUM(B33:B38)</f>
        <v>63064291.090000004</v>
      </c>
      <c r="C39" s="16">
        <f t="shared" si="6"/>
        <v>2135707.34</v>
      </c>
      <c r="D39" s="16">
        <f>+SUM(D33:D38)</f>
        <v>4500000</v>
      </c>
      <c r="E39" s="16">
        <f t="shared" ref="E39" si="7">+SUM(E33:E38)</f>
        <v>3702262.2029999765</v>
      </c>
      <c r="F39" s="18">
        <f>+SUM(F33:F38)</f>
        <v>6264658.6300000018</v>
      </c>
      <c r="G39" s="18">
        <f>+SUM(G33:G38)</f>
        <v>13648615.059999999</v>
      </c>
      <c r="H39" s="18">
        <f>+SUM(H33:H38)</f>
        <v>26628241.629999999</v>
      </c>
      <c r="I39" s="18">
        <f t="shared" ref="I39:J39" si="8">+SUM(I33:I38)</f>
        <v>8475913.0700000003</v>
      </c>
      <c r="J39" s="18">
        <f t="shared" si="8"/>
        <v>16004802.91</v>
      </c>
      <c r="K39" s="18">
        <f>+SUM(K33:K38)</f>
        <v>1600519.26</v>
      </c>
      <c r="L39" s="18">
        <f t="shared" si="2"/>
        <v>146025011.19299996</v>
      </c>
    </row>
    <row r="40" spans="1:12" x14ac:dyDescent="0.3">
      <c r="A40" s="11" t="s">
        <v>26</v>
      </c>
      <c r="B40" s="15">
        <f t="shared" ref="B40:E40" si="9">+B31+B39</f>
        <v>149911549.47999999</v>
      </c>
      <c r="C40" s="15">
        <f t="shared" si="9"/>
        <v>22314793.02</v>
      </c>
      <c r="D40" s="15">
        <f>+D31+D39</f>
        <v>4500000</v>
      </c>
      <c r="E40" s="15">
        <f t="shared" si="9"/>
        <v>104722584.04299997</v>
      </c>
      <c r="F40" s="15">
        <f>+F31+F39</f>
        <v>19320311.140000001</v>
      </c>
      <c r="G40" s="15">
        <f>+G31+G39</f>
        <v>79480382.409999996</v>
      </c>
      <c r="H40" s="15">
        <f>+H31+H39</f>
        <v>111353766.35149999</v>
      </c>
      <c r="I40" s="15">
        <f t="shared" ref="I40:K40" si="10">+I31+I39</f>
        <v>21116287.879999999</v>
      </c>
      <c r="J40" s="15">
        <f t="shared" si="10"/>
        <v>629244107.79999995</v>
      </c>
      <c r="K40" s="15">
        <f t="shared" si="10"/>
        <v>21851405.120000001</v>
      </c>
      <c r="L40" s="15">
        <f t="shared" si="2"/>
        <v>1163815187.2444997</v>
      </c>
    </row>
    <row r="41" spans="1:12" x14ac:dyDescent="0.3">
      <c r="A41" s="4" t="s">
        <v>27</v>
      </c>
      <c r="B41" s="15">
        <v>0</v>
      </c>
      <c r="C41" s="15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</row>
    <row r="42" spans="1:12" ht="15" thickBot="1" x14ac:dyDescent="0.35">
      <c r="A42" s="12" t="s">
        <v>28</v>
      </c>
      <c r="B42" s="17">
        <v>12640709.77</v>
      </c>
      <c r="C42" s="17">
        <v>1773672.25</v>
      </c>
      <c r="D42" s="14">
        <v>0</v>
      </c>
      <c r="E42" s="14">
        <v>343760984.60000002</v>
      </c>
      <c r="F42" s="14">
        <v>0</v>
      </c>
      <c r="G42" s="14">
        <v>138705175.81999999</v>
      </c>
      <c r="H42" s="14">
        <v>1902068.9599999997</v>
      </c>
      <c r="I42" s="14">
        <v>0</v>
      </c>
      <c r="J42" s="14">
        <v>0</v>
      </c>
      <c r="K42" s="14">
        <v>1253224.67</v>
      </c>
      <c r="L42" s="14">
        <f>+SUM(B42:K42)</f>
        <v>500035836.06999999</v>
      </c>
    </row>
    <row r="43" spans="1:12" x14ac:dyDescent="0.3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5" x14ac:dyDescent="0.3">
      <c r="A44" s="25" t="s">
        <v>41</v>
      </c>
    </row>
    <row r="45" spans="1:12" x14ac:dyDescent="0.3">
      <c r="A45" s="23" t="s">
        <v>40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7" spans="1:12" x14ac:dyDescent="0.3"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9" spans="2:11" x14ac:dyDescent="0.3">
      <c r="B49" s="28"/>
      <c r="C49" s="28"/>
      <c r="D49" s="28"/>
      <c r="E49" s="28"/>
      <c r="F49" s="28"/>
      <c r="G49" s="28"/>
      <c r="H49" s="28"/>
      <c r="I49" s="28"/>
      <c r="J49" s="28"/>
      <c r="K49" s="28"/>
    </row>
  </sheetData>
  <pageMargins left="0.25" right="0.25" top="0.75" bottom="0.75" header="0.3" footer="0.3"/>
  <pageSetup paperSize="5" scale="7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EstadoSituación-IFIMVoluntarias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Paola González Hernández</dc:creator>
  <cp:lastModifiedBy>Bertín Rojas Cereceda</cp:lastModifiedBy>
  <cp:lastPrinted>2016-04-08T22:21:17Z</cp:lastPrinted>
  <dcterms:created xsi:type="dcterms:W3CDTF">2016-01-21T19:36:10Z</dcterms:created>
  <dcterms:modified xsi:type="dcterms:W3CDTF">2016-04-11T17:23:05Z</dcterms:modified>
</cp:coreProperties>
</file>