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NAMI\01 Actividades\2016-04\09 Publicar estados financieros diciembre 2015\"/>
    </mc:Choice>
  </mc:AlternateContent>
  <bookViews>
    <workbookView xWindow="41220" yWindow="0" windowWidth="5976" windowHeight="5952" tabRatio="902"/>
  </bookViews>
  <sheets>
    <sheet name="EstadoResultado-IFIMVoluntaria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6" l="1"/>
  <c r="L42" i="6"/>
  <c r="I41" i="6"/>
  <c r="L41" i="6" s="1"/>
  <c r="K40" i="6"/>
  <c r="J40" i="6"/>
  <c r="H40" i="6"/>
  <c r="G40" i="6"/>
  <c r="F40" i="6"/>
  <c r="E40" i="6"/>
  <c r="D40" i="6"/>
  <c r="C40" i="6"/>
  <c r="B40" i="6"/>
  <c r="L39" i="6"/>
  <c r="L38" i="6"/>
  <c r="K37" i="6"/>
  <c r="J37" i="6"/>
  <c r="I37" i="6"/>
  <c r="H37" i="6"/>
  <c r="G37" i="6"/>
  <c r="F37" i="6"/>
  <c r="E37" i="6"/>
  <c r="D37" i="6"/>
  <c r="C37" i="6"/>
  <c r="B37" i="6"/>
  <c r="L35" i="6"/>
  <c r="I34" i="6"/>
  <c r="L34" i="6" s="1"/>
  <c r="L32" i="6"/>
  <c r="L31" i="6"/>
  <c r="L30" i="6"/>
  <c r="K28" i="6"/>
  <c r="J28" i="6"/>
  <c r="I28" i="6"/>
  <c r="H28" i="6"/>
  <c r="G28" i="6"/>
  <c r="F28" i="6"/>
  <c r="E28" i="6"/>
  <c r="D28" i="6"/>
  <c r="C28" i="6"/>
  <c r="B28" i="6"/>
  <c r="L27" i="6"/>
  <c r="L26" i="6"/>
  <c r="L25" i="6"/>
  <c r="L24" i="6"/>
  <c r="L23" i="6"/>
  <c r="L22" i="6"/>
  <c r="L21" i="6"/>
  <c r="K20" i="6"/>
  <c r="J20" i="6"/>
  <c r="I20" i="6"/>
  <c r="H20" i="6"/>
  <c r="G20" i="6"/>
  <c r="F20" i="6"/>
  <c r="E20" i="6"/>
  <c r="D20" i="6"/>
  <c r="C20" i="6"/>
  <c r="B20" i="6"/>
  <c r="L19" i="6"/>
  <c r="L18" i="6"/>
  <c r="L17" i="6"/>
  <c r="L16" i="6"/>
  <c r="L15" i="6"/>
  <c r="L14" i="6"/>
  <c r="G29" i="6" l="1"/>
  <c r="G33" i="6" s="1"/>
  <c r="G36" i="6" s="1"/>
  <c r="L28" i="6"/>
  <c r="E29" i="6"/>
  <c r="E33" i="6" s="1"/>
  <c r="E36" i="6" s="1"/>
  <c r="E43" i="6" s="1"/>
  <c r="E45" i="6" s="1"/>
  <c r="H29" i="6"/>
  <c r="H33" i="6" s="1"/>
  <c r="H36" i="6" s="1"/>
  <c r="H43" i="6" s="1"/>
  <c r="H45" i="6" s="1"/>
  <c r="L37" i="6"/>
  <c r="D29" i="6"/>
  <c r="D33" i="6" s="1"/>
  <c r="D36" i="6" s="1"/>
  <c r="D43" i="6" s="1"/>
  <c r="D45" i="6" s="1"/>
  <c r="F29" i="6"/>
  <c r="F33" i="6" s="1"/>
  <c r="F36" i="6" s="1"/>
  <c r="F43" i="6" s="1"/>
  <c r="F45" i="6" s="1"/>
  <c r="I29" i="6"/>
  <c r="I33" i="6" s="1"/>
  <c r="I36" i="6" s="1"/>
  <c r="G43" i="6"/>
  <c r="G45" i="6" s="1"/>
  <c r="I40" i="6"/>
  <c r="L40" i="6" s="1"/>
  <c r="B29" i="6"/>
  <c r="B33" i="6" s="1"/>
  <c r="B36" i="6" s="1"/>
  <c r="B43" i="6" s="1"/>
  <c r="B45" i="6" s="1"/>
  <c r="C29" i="6"/>
  <c r="C33" i="6" s="1"/>
  <c r="C36" i="6" s="1"/>
  <c r="C43" i="6" s="1"/>
  <c r="C45" i="6" s="1"/>
  <c r="J29" i="6"/>
  <c r="J33" i="6" s="1"/>
  <c r="J36" i="6" s="1"/>
  <c r="J43" i="6" s="1"/>
  <c r="J45" i="6" s="1"/>
  <c r="K29" i="6"/>
  <c r="K33" i="6" s="1"/>
  <c r="K36" i="6" s="1"/>
  <c r="K43" i="6" s="1"/>
  <c r="K45" i="6" s="1"/>
  <c r="L20" i="6"/>
  <c r="I43" i="6" l="1"/>
  <c r="I45" i="6" s="1"/>
  <c r="L29" i="6"/>
  <c r="L33" i="6" l="1"/>
  <c r="L36" i="6" l="1"/>
  <c r="L45" i="6" l="1"/>
  <c r="L43" i="6"/>
</calcChain>
</file>

<file path=xl/sharedStrings.xml><?xml version="1.0" encoding="utf-8"?>
<sst xmlns="http://schemas.openxmlformats.org/spreadsheetml/2006/main" count="50" uniqueCount="49">
  <si>
    <t>Obligaciones financieras</t>
  </si>
  <si>
    <t>Cifras expresadas en Córdobas</t>
  </si>
  <si>
    <t>Ingresos financieros, por:</t>
  </si>
  <si>
    <t>Disponibilidades</t>
  </si>
  <si>
    <t>Inversiones negociables y a vencimiento</t>
  </si>
  <si>
    <t>Utilidad en venta de inversiones en valores</t>
  </si>
  <si>
    <t>Cartera de créditos</t>
  </si>
  <si>
    <t>Diferencia Cambiaria</t>
  </si>
  <si>
    <t>Otros ingresos</t>
  </si>
  <si>
    <t>Total ingresos financieros</t>
  </si>
  <si>
    <t>Gastos financieros, por:</t>
  </si>
  <si>
    <t>Obligaciones con instituciones financieras y otros financiamientos</t>
  </si>
  <si>
    <t>Pérdida en venta de inversiones en valores</t>
  </si>
  <si>
    <t>Deuda subordinada y obligaciones convertibles en acciones</t>
  </si>
  <si>
    <t>Otros gastos</t>
  </si>
  <si>
    <t>Total gastos financieros</t>
  </si>
  <si>
    <t>Margen financiero bruto</t>
  </si>
  <si>
    <t>Gasto por provisión por incobrabilidad de la cartera de créditos directos</t>
  </si>
  <si>
    <t>Ingresos por recuperación de la cartera de creditos directa saneada</t>
  </si>
  <si>
    <t>Gastos por deterioro de inversiones neto de ingresos por recuperaciones de inversiones saneadas</t>
  </si>
  <si>
    <t>Margen financiero neto</t>
  </si>
  <si>
    <t>Ingresos operativos diversos</t>
  </si>
  <si>
    <t>Gastos operativos diversos</t>
  </si>
  <si>
    <t>Resultado operativo bruto</t>
  </si>
  <si>
    <t>Participación en resultados de asociadas</t>
  </si>
  <si>
    <t>Utilidades en asociadas</t>
  </si>
  <si>
    <t>Pérdidas en asociadas</t>
  </si>
  <si>
    <t>Gastos de administración</t>
  </si>
  <si>
    <t>Gastos de administración y otros</t>
  </si>
  <si>
    <t>Gastos con personas vinculadas</t>
  </si>
  <si>
    <t>Resultado antes del impuesto a la renta</t>
  </si>
  <si>
    <t>Impuesto a la renta</t>
  </si>
  <si>
    <t>Resultado del ejercicio</t>
  </si>
  <si>
    <t>AFODENIC</t>
  </si>
  <si>
    <t>BANCAHORA S.A.</t>
  </si>
  <si>
    <t>CEPRODEL</t>
  </si>
  <si>
    <t>CREDITODO S.A.</t>
  </si>
  <si>
    <t>FINANCIA IFIM</t>
  </si>
  <si>
    <t>FINDE</t>
  </si>
  <si>
    <t>INSTACREDIT S.A.</t>
  </si>
  <si>
    <t>OPORTUCREDIT S.A.</t>
  </si>
  <si>
    <t>TOTAL</t>
  </si>
  <si>
    <t>ACUMULADO DEL 1RO DE ENERO AL 31 DE DICIEMBRE DEL 2015</t>
  </si>
  <si>
    <t>Tipo de Cambio Oficial al 31/12/2015 es de C$27.9283 por US$1 dólar</t>
  </si>
  <si>
    <r>
      <t xml:space="preserve">ESTADO DE RESULTADOS </t>
    </r>
    <r>
      <rPr>
        <b/>
        <vertAlign val="superscript"/>
        <sz val="11"/>
        <color indexed="62"/>
        <rFont val="Calibri"/>
        <family val="2"/>
      </rPr>
      <t>1</t>
    </r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</si>
  <si>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</si>
  <si>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FUMDEC</t>
  </si>
  <si>
    <t>CA CAPITAL, S.A.</t>
  </si>
  <si>
    <t>INSTITUCIONES FINANCIERAS INTERMEDIARIAS DE MICROFINANZAS de REGISTRO VOLUNTARIO (IFIM)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</si>
</sst>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vertAlign val="superscript"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6" borderId="0" xfId="0" applyFont="1" applyFill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4" fontId="1" fillId="4" borderId="3" xfId="0" applyNumberFormat="1" applyFont="1" applyFill="1" applyBorder="1" applyAlignment="1">
      <alignment horizontal="right"/>
    </xf>
    <xf numFmtId="39" fontId="0" fillId="0" borderId="0" xfId="0" applyNumberFormat="1"/>
    <xf numFmtId="0" fontId="0" fillId="0" borderId="0" xfId="0" applyFill="1"/>
    <xf numFmtId="0" fontId="0" fillId="0" borderId="6" xfId="0" applyBorder="1" applyAlignment="1">
      <alignment horizontal="left"/>
    </xf>
    <xf numFmtId="4" fontId="0" fillId="0" borderId="7" xfId="0" applyNumberFormat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4" fontId="1" fillId="4" borderId="8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4" fillId="6" borderId="0" xfId="0" applyFont="1" applyFill="1" applyAlignment="1">
      <alignment wrapText="1"/>
    </xf>
    <xf numFmtId="0" fontId="5" fillId="6" borderId="0" xfId="0" applyFont="1" applyFill="1"/>
    <xf numFmtId="0" fontId="7" fillId="6" borderId="0" xfId="0" applyFont="1" applyFill="1"/>
    <xf numFmtId="0" fontId="8" fillId="6" borderId="0" xfId="0" applyFont="1" applyFill="1"/>
    <xf numFmtId="4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4906537</xdr:colOff>
      <xdr:row>5</xdr:row>
      <xdr:rowOff>54801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06537" cy="974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51"/>
  <sheetViews>
    <sheetView tabSelected="1" zoomScale="87" zoomScaleNormal="87" workbookViewId="0">
      <pane xSplit="1" topLeftCell="B1" activePane="topRight" state="frozen"/>
      <selection pane="topRight" activeCell="A7" sqref="A7"/>
    </sheetView>
  </sheetViews>
  <sheetFormatPr baseColWidth="10" defaultRowHeight="14.4" x14ac:dyDescent="0.3"/>
  <cols>
    <col min="1" max="1" width="91.6640625" bestFit="1" customWidth="1"/>
    <col min="2" max="3" width="14.109375" bestFit="1" customWidth="1"/>
    <col min="4" max="4" width="12" bestFit="1" customWidth="1"/>
    <col min="5" max="5" width="14.109375" bestFit="1" customWidth="1"/>
    <col min="6" max="6" width="15.33203125" bestFit="1" customWidth="1"/>
    <col min="7" max="9" width="14.109375" bestFit="1" customWidth="1"/>
    <col min="10" max="10" width="16.33203125" bestFit="1" customWidth="1"/>
    <col min="11" max="11" width="14.6640625" bestFit="1" customWidth="1"/>
    <col min="12" max="12" width="16.88671875" bestFit="1" customWidth="1"/>
    <col min="13" max="13" width="14" bestFit="1" customWidth="1"/>
  </cols>
  <sheetData>
    <row r="7" spans="1:12" x14ac:dyDescent="0.3">
      <c r="A7" s="2" t="s">
        <v>48</v>
      </c>
    </row>
    <row r="8" spans="1:12" ht="16.2" x14ac:dyDescent="0.3">
      <c r="A8" s="22" t="s">
        <v>44</v>
      </c>
    </row>
    <row r="9" spans="1:12" x14ac:dyDescent="0.3">
      <c r="A9" s="2" t="s">
        <v>42</v>
      </c>
    </row>
    <row r="10" spans="1:12" x14ac:dyDescent="0.3">
      <c r="A10" s="2" t="s">
        <v>1</v>
      </c>
    </row>
    <row r="11" spans="1:12" ht="15" thickBot="1" x14ac:dyDescent="0.35">
      <c r="A11" s="2"/>
      <c r="H11" s="14"/>
      <c r="I11" s="14"/>
      <c r="J11" s="14"/>
    </row>
    <row r="12" spans="1:12" ht="40.200000000000003" customHeight="1" x14ac:dyDescent="0.3">
      <c r="A12" s="1"/>
      <c r="B12" s="19" t="s">
        <v>33</v>
      </c>
      <c r="C12" s="20" t="s">
        <v>34</v>
      </c>
      <c r="D12" s="20" t="s">
        <v>47</v>
      </c>
      <c r="E12" s="19" t="s">
        <v>35</v>
      </c>
      <c r="F12" s="20" t="s">
        <v>36</v>
      </c>
      <c r="G12" s="20" t="s">
        <v>37</v>
      </c>
      <c r="H12" s="19" t="s">
        <v>38</v>
      </c>
      <c r="I12" s="20" t="s">
        <v>46</v>
      </c>
      <c r="J12" s="20" t="s">
        <v>39</v>
      </c>
      <c r="K12" s="20" t="s">
        <v>40</v>
      </c>
      <c r="L12" s="10" t="s">
        <v>41</v>
      </c>
    </row>
    <row r="13" spans="1:12" x14ac:dyDescent="0.3">
      <c r="A13" s="3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3">
      <c r="A14" s="4" t="s">
        <v>3</v>
      </c>
      <c r="B14" s="11">
        <v>64546.33</v>
      </c>
      <c r="C14" s="11">
        <v>31940.94</v>
      </c>
      <c r="D14" s="11">
        <v>0</v>
      </c>
      <c r="E14" s="11">
        <v>13347.43</v>
      </c>
      <c r="F14" s="11">
        <v>0</v>
      </c>
      <c r="G14" s="11">
        <v>0</v>
      </c>
      <c r="H14" s="11">
        <v>13565.33</v>
      </c>
      <c r="I14" s="11">
        <v>34228.620000000003</v>
      </c>
      <c r="J14" s="11">
        <v>85975.97</v>
      </c>
      <c r="K14" s="11">
        <v>248.52</v>
      </c>
      <c r="L14" s="11">
        <f t="shared" ref="L14:L45" si="0">+SUM(B14:K14)</f>
        <v>243853.14</v>
      </c>
    </row>
    <row r="15" spans="1:12" x14ac:dyDescent="0.3">
      <c r="A15" s="4" t="s">
        <v>4</v>
      </c>
      <c r="B15" s="11">
        <v>0</v>
      </c>
      <c r="C15" s="11">
        <v>0</v>
      </c>
      <c r="D15" s="11">
        <v>0</v>
      </c>
      <c r="E15" s="11">
        <v>214988.29999999996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f t="shared" si="0"/>
        <v>214988.29999999996</v>
      </c>
    </row>
    <row r="16" spans="1:12" x14ac:dyDescent="0.3">
      <c r="A16" s="4" t="s">
        <v>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0"/>
        <v>0</v>
      </c>
    </row>
    <row r="17" spans="1:13" x14ac:dyDescent="0.3">
      <c r="A17" s="4" t="s">
        <v>6</v>
      </c>
      <c r="B17" s="11">
        <v>13820641.560000001</v>
      </c>
      <c r="C17" s="11">
        <v>10201905.810000001</v>
      </c>
      <c r="D17" s="11">
        <v>0</v>
      </c>
      <c r="E17" s="11">
        <v>39782143.103</v>
      </c>
      <c r="F17" s="11">
        <v>4474771.4800000004</v>
      </c>
      <c r="G17" s="11">
        <v>10881380.07</v>
      </c>
      <c r="H17" s="11">
        <v>17909988.550000001</v>
      </c>
      <c r="I17" s="11">
        <v>5112119.3</v>
      </c>
      <c r="J17" s="11">
        <v>253710575.18999997</v>
      </c>
      <c r="K17" s="11">
        <v>42305774.659999996</v>
      </c>
      <c r="L17" s="11">
        <f t="shared" si="0"/>
        <v>398199299.72299993</v>
      </c>
    </row>
    <row r="18" spans="1:13" x14ac:dyDescent="0.3">
      <c r="A18" s="4" t="s">
        <v>7</v>
      </c>
      <c r="B18" s="11">
        <v>4427255.42</v>
      </c>
      <c r="C18" s="11">
        <v>193576.95</v>
      </c>
      <c r="D18" s="11">
        <v>0</v>
      </c>
      <c r="E18" s="11">
        <v>5578427.5099999998</v>
      </c>
      <c r="F18" s="11">
        <v>909078.28</v>
      </c>
      <c r="G18" s="11">
        <v>2709519.11</v>
      </c>
      <c r="H18" s="11">
        <v>4438707.88</v>
      </c>
      <c r="I18" s="11">
        <v>233454.88</v>
      </c>
      <c r="J18" s="11">
        <v>914912.54000000015</v>
      </c>
      <c r="K18" s="11">
        <v>21704.09</v>
      </c>
      <c r="L18" s="11">
        <f t="shared" si="0"/>
        <v>19426636.659999996</v>
      </c>
    </row>
    <row r="19" spans="1:13" x14ac:dyDescent="0.3">
      <c r="A19" s="4" t="s">
        <v>8</v>
      </c>
      <c r="B19" s="11">
        <v>235015.59</v>
      </c>
      <c r="C19" s="11">
        <v>291929.11</v>
      </c>
      <c r="D19" s="11">
        <v>0</v>
      </c>
      <c r="E19" s="11">
        <v>24438.79</v>
      </c>
      <c r="F19" s="11">
        <v>1614317.5</v>
      </c>
      <c r="G19" s="11">
        <v>0</v>
      </c>
      <c r="H19" s="11">
        <v>0</v>
      </c>
      <c r="I19" s="11">
        <v>219580</v>
      </c>
      <c r="J19" s="11">
        <v>0</v>
      </c>
      <c r="K19" s="11">
        <v>0</v>
      </c>
      <c r="L19" s="11">
        <f t="shared" si="0"/>
        <v>2385280.9900000002</v>
      </c>
    </row>
    <row r="20" spans="1:13" x14ac:dyDescent="0.3">
      <c r="A20" s="5" t="s">
        <v>9</v>
      </c>
      <c r="B20" s="12">
        <f t="shared" ref="B20:E20" si="1">+SUM(B14:B19)</f>
        <v>18547458.900000002</v>
      </c>
      <c r="C20" s="12">
        <f t="shared" si="1"/>
        <v>10719352.809999999</v>
      </c>
      <c r="D20" s="12">
        <f t="shared" ref="D20" si="2">+SUM(D14:D19)</f>
        <v>0</v>
      </c>
      <c r="E20" s="12">
        <f t="shared" si="1"/>
        <v>45613345.132999994</v>
      </c>
      <c r="F20" s="12">
        <f t="shared" ref="F20:K20" si="3">+SUM(F14:F19)</f>
        <v>6998167.2600000007</v>
      </c>
      <c r="G20" s="12">
        <f t="shared" si="3"/>
        <v>13590899.18</v>
      </c>
      <c r="H20" s="12">
        <f t="shared" si="3"/>
        <v>22362261.759999998</v>
      </c>
      <c r="I20" s="12">
        <f t="shared" si="3"/>
        <v>5599382.7999999998</v>
      </c>
      <c r="J20" s="12">
        <f>+SUM(J14:J19)</f>
        <v>254711463.69999996</v>
      </c>
      <c r="K20" s="12">
        <f t="shared" si="3"/>
        <v>42327727.270000003</v>
      </c>
      <c r="L20" s="12">
        <f t="shared" si="0"/>
        <v>420470058.8129999</v>
      </c>
    </row>
    <row r="21" spans="1:13" x14ac:dyDescent="0.3">
      <c r="A21" s="6" t="s">
        <v>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>
        <f t="shared" si="0"/>
        <v>0</v>
      </c>
    </row>
    <row r="22" spans="1:13" x14ac:dyDescent="0.3">
      <c r="A22" s="4" t="s">
        <v>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f t="shared" si="0"/>
        <v>0</v>
      </c>
    </row>
    <row r="23" spans="1:13" x14ac:dyDescent="0.3">
      <c r="A23" s="4" t="s">
        <v>11</v>
      </c>
      <c r="B23" s="11">
        <v>2344991.6</v>
      </c>
      <c r="C23" s="11">
        <v>1162986.8500000001</v>
      </c>
      <c r="D23" s="11">
        <v>0</v>
      </c>
      <c r="E23" s="11">
        <v>15333381.919999998</v>
      </c>
      <c r="F23" s="11">
        <v>725577.08</v>
      </c>
      <c r="G23" s="11">
        <v>3719624.05</v>
      </c>
      <c r="H23" s="11">
        <v>6996590.3899999997</v>
      </c>
      <c r="I23" s="11">
        <v>810359.38</v>
      </c>
      <c r="J23" s="11">
        <v>51324473.580000013</v>
      </c>
      <c r="K23" s="11">
        <v>5494978.1600000001</v>
      </c>
      <c r="L23" s="11">
        <f t="shared" si="0"/>
        <v>87912963.010000005</v>
      </c>
    </row>
    <row r="24" spans="1:13" x14ac:dyDescent="0.3">
      <c r="A24" s="4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si="0"/>
        <v>0</v>
      </c>
    </row>
    <row r="25" spans="1:13" x14ac:dyDescent="0.3">
      <c r="A25" s="4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f t="shared" si="0"/>
        <v>0</v>
      </c>
    </row>
    <row r="26" spans="1:13" x14ac:dyDescent="0.3">
      <c r="A26" s="4" t="s">
        <v>7</v>
      </c>
      <c r="B26" s="11">
        <v>4325687.21</v>
      </c>
      <c r="C26" s="11">
        <v>837680.43</v>
      </c>
      <c r="D26" s="11">
        <v>0</v>
      </c>
      <c r="E26" s="11">
        <v>9614611.1800000016</v>
      </c>
      <c r="F26" s="11">
        <v>303785.93</v>
      </c>
      <c r="G26" s="11">
        <v>18592.61</v>
      </c>
      <c r="H26" s="11">
        <v>3491503.81</v>
      </c>
      <c r="I26" s="11">
        <v>0</v>
      </c>
      <c r="J26" s="11">
        <v>20256481.439999998</v>
      </c>
      <c r="K26" s="11">
        <v>543926.34</v>
      </c>
      <c r="L26" s="11">
        <f t="shared" si="0"/>
        <v>39392268.950000003</v>
      </c>
    </row>
    <row r="27" spans="1:13" x14ac:dyDescent="0.3">
      <c r="A27" s="4" t="s">
        <v>14</v>
      </c>
      <c r="B27" s="11">
        <v>0</v>
      </c>
      <c r="C27" s="11">
        <v>855914.12000000011</v>
      </c>
      <c r="D27" s="11">
        <v>0</v>
      </c>
      <c r="E27" s="11">
        <v>516802.66000000003</v>
      </c>
      <c r="F27" s="11">
        <v>5419.5</v>
      </c>
      <c r="G27" s="11">
        <v>0</v>
      </c>
      <c r="H27" s="11">
        <v>0</v>
      </c>
      <c r="I27" s="11">
        <v>75672.240000000005</v>
      </c>
      <c r="J27" s="11">
        <v>118247.67999999999</v>
      </c>
      <c r="K27" s="11">
        <v>0</v>
      </c>
      <c r="L27" s="11">
        <f t="shared" si="0"/>
        <v>1572056.2000000002</v>
      </c>
      <c r="M27" s="25"/>
    </row>
    <row r="28" spans="1:13" x14ac:dyDescent="0.3">
      <c r="A28" s="5" t="s">
        <v>15</v>
      </c>
      <c r="B28" s="12">
        <f t="shared" ref="B28:E28" si="4">+SUM(B22:B27)</f>
        <v>6670678.8100000005</v>
      </c>
      <c r="C28" s="12">
        <f t="shared" si="4"/>
        <v>2856581.4000000004</v>
      </c>
      <c r="D28" s="12">
        <f t="shared" si="4"/>
        <v>0</v>
      </c>
      <c r="E28" s="12">
        <f t="shared" si="4"/>
        <v>25464795.760000002</v>
      </c>
      <c r="F28" s="12">
        <f>+SUM(F22:F27)</f>
        <v>1034782.51</v>
      </c>
      <c r="G28" s="12">
        <f>+SUM(G22:G27)</f>
        <v>3738216.6599999997</v>
      </c>
      <c r="H28" s="12">
        <f>+SUM(H22:H27)</f>
        <v>10488094.199999999</v>
      </c>
      <c r="I28" s="12">
        <f t="shared" ref="I28:K28" si="5">+SUM(I22:I27)</f>
        <v>886031.62</v>
      </c>
      <c r="J28" s="12">
        <f>+SUM(J22:J27)</f>
        <v>71699202.700000018</v>
      </c>
      <c r="K28" s="12">
        <f t="shared" si="5"/>
        <v>6038904.5</v>
      </c>
      <c r="L28" s="12">
        <f t="shared" si="0"/>
        <v>128877288.16</v>
      </c>
    </row>
    <row r="29" spans="1:13" x14ac:dyDescent="0.3">
      <c r="A29" s="5" t="s">
        <v>16</v>
      </c>
      <c r="B29" s="12">
        <f t="shared" ref="B29:E29" si="6">+B20-B28</f>
        <v>11876780.090000002</v>
      </c>
      <c r="C29" s="12">
        <f t="shared" si="6"/>
        <v>7862771.4099999983</v>
      </c>
      <c r="D29" s="12">
        <f t="shared" si="6"/>
        <v>0</v>
      </c>
      <c r="E29" s="12">
        <f t="shared" si="6"/>
        <v>20148549.372999992</v>
      </c>
      <c r="F29" s="12">
        <f>+F20-F28</f>
        <v>5963384.7500000009</v>
      </c>
      <c r="G29" s="12">
        <f>+G20-G28</f>
        <v>9852682.5199999996</v>
      </c>
      <c r="H29" s="12">
        <f>+H20-H28</f>
        <v>11874167.559999999</v>
      </c>
      <c r="I29" s="12">
        <f t="shared" ref="I29:K29" si="7">+I20-I28</f>
        <v>4713351.18</v>
      </c>
      <c r="J29" s="12">
        <f>+J20-J28</f>
        <v>183012260.99999994</v>
      </c>
      <c r="K29" s="12">
        <f t="shared" si="7"/>
        <v>36288822.770000003</v>
      </c>
      <c r="L29" s="12">
        <f t="shared" si="0"/>
        <v>291592770.65299994</v>
      </c>
    </row>
    <row r="30" spans="1:13" x14ac:dyDescent="0.3">
      <c r="A30" s="4" t="s">
        <v>17</v>
      </c>
      <c r="B30" s="11">
        <v>2626147.2799999998</v>
      </c>
      <c r="C30" s="11">
        <v>1219881.01</v>
      </c>
      <c r="D30" s="11">
        <v>0</v>
      </c>
      <c r="E30" s="11">
        <v>7014556.1000000006</v>
      </c>
      <c r="F30" s="11">
        <v>264294.15000000002</v>
      </c>
      <c r="G30" s="11">
        <v>505750.86000000004</v>
      </c>
      <c r="H30" s="11">
        <v>590386.98</v>
      </c>
      <c r="I30" s="11">
        <v>192825.71</v>
      </c>
      <c r="J30" s="11">
        <v>10899968.65</v>
      </c>
      <c r="K30" s="11">
        <v>1526087.21</v>
      </c>
      <c r="L30" s="11">
        <f t="shared" si="0"/>
        <v>24839897.950000003</v>
      </c>
    </row>
    <row r="31" spans="1:13" x14ac:dyDescent="0.3">
      <c r="A31" s="4" t="s">
        <v>18</v>
      </c>
      <c r="B31" s="11">
        <v>4125197.16</v>
      </c>
      <c r="C31" s="11">
        <v>688597.03999999992</v>
      </c>
      <c r="D31" s="11">
        <v>0</v>
      </c>
      <c r="E31" s="11">
        <v>456983.99000000005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31748.02</v>
      </c>
      <c r="L31" s="11">
        <f t="shared" si="0"/>
        <v>5302526.21</v>
      </c>
    </row>
    <row r="32" spans="1:13" x14ac:dyDescent="0.3">
      <c r="A32" s="4" t="s">
        <v>19</v>
      </c>
      <c r="B32" s="11">
        <v>0</v>
      </c>
      <c r="C32" s="11">
        <v>642471.68000000005</v>
      </c>
      <c r="D32" s="11">
        <v>0</v>
      </c>
      <c r="E32" s="11">
        <v>0</v>
      </c>
      <c r="F32" s="11">
        <v>441097.28</v>
      </c>
      <c r="G32" s="11">
        <v>22319.3</v>
      </c>
      <c r="H32" s="11">
        <v>0</v>
      </c>
      <c r="I32" s="11">
        <v>0</v>
      </c>
      <c r="J32" s="11">
        <v>0</v>
      </c>
      <c r="K32" s="11">
        <v>0</v>
      </c>
      <c r="L32" s="11">
        <f t="shared" si="0"/>
        <v>1105888.26</v>
      </c>
    </row>
    <row r="33" spans="1:13" x14ac:dyDescent="0.3">
      <c r="A33" s="7" t="s">
        <v>20</v>
      </c>
      <c r="B33" s="12">
        <f t="shared" ref="B33:E33" si="8">+B29-B30+B31-B32</f>
        <v>13375829.970000003</v>
      </c>
      <c r="C33" s="12">
        <f t="shared" si="8"/>
        <v>6689015.7599999988</v>
      </c>
      <c r="D33" s="12">
        <f t="shared" si="8"/>
        <v>0</v>
      </c>
      <c r="E33" s="12">
        <f t="shared" si="8"/>
        <v>13590977.262999991</v>
      </c>
      <c r="F33" s="12">
        <f>+F29-F30+F31-F32</f>
        <v>5257993.32</v>
      </c>
      <c r="G33" s="12">
        <f>+G29-G30+G31-G32</f>
        <v>9324612.3599999994</v>
      </c>
      <c r="H33" s="12">
        <f>+H29-H30+H31-H32</f>
        <v>11283780.579999998</v>
      </c>
      <c r="I33" s="12">
        <f t="shared" ref="I33:K33" si="9">+I29-I30+I31-I32</f>
        <v>4520525.47</v>
      </c>
      <c r="J33" s="12">
        <f>+J29-J30+J31-J32</f>
        <v>172112292.34999993</v>
      </c>
      <c r="K33" s="12">
        <f t="shared" si="9"/>
        <v>34794483.580000006</v>
      </c>
      <c r="L33" s="12">
        <f t="shared" si="0"/>
        <v>270949510.65299994</v>
      </c>
      <c r="M33" s="13"/>
    </row>
    <row r="34" spans="1:13" x14ac:dyDescent="0.3">
      <c r="A34" s="4" t="s">
        <v>21</v>
      </c>
      <c r="B34" s="11">
        <v>6832000.5700000003</v>
      </c>
      <c r="C34" s="11">
        <v>811986.78</v>
      </c>
      <c r="D34" s="11">
        <v>0</v>
      </c>
      <c r="E34" s="11">
        <v>18969966.499999996</v>
      </c>
      <c r="F34" s="11">
        <v>82113.440000000002</v>
      </c>
      <c r="G34" s="11">
        <v>2318977.13</v>
      </c>
      <c r="H34" s="11">
        <v>829354.59</v>
      </c>
      <c r="I34" s="11">
        <f>9498457.55+292025.3</f>
        <v>9790482.8500000015</v>
      </c>
      <c r="J34" s="11">
        <v>15758645.74</v>
      </c>
      <c r="K34" s="11">
        <v>306224.90000000002</v>
      </c>
      <c r="L34" s="11">
        <f t="shared" si="0"/>
        <v>55699752.5</v>
      </c>
    </row>
    <row r="35" spans="1:13" x14ac:dyDescent="0.3">
      <c r="A35" s="4" t="s">
        <v>22</v>
      </c>
      <c r="B35" s="11">
        <v>0</v>
      </c>
      <c r="C35" s="11">
        <v>1449294.9500000002</v>
      </c>
      <c r="D35" s="11">
        <v>0</v>
      </c>
      <c r="E35" s="11">
        <v>3037116.96</v>
      </c>
      <c r="F35" s="11">
        <v>5020.28</v>
      </c>
      <c r="G35" s="11">
        <v>2418779.4</v>
      </c>
      <c r="H35" s="11">
        <v>1151418.8999999999</v>
      </c>
      <c r="I35" s="11">
        <v>2780</v>
      </c>
      <c r="J35" s="11">
        <v>17142476.419999998</v>
      </c>
      <c r="K35" s="11">
        <v>44271.77</v>
      </c>
      <c r="L35" s="11">
        <f t="shared" si="0"/>
        <v>25251158.679999996</v>
      </c>
    </row>
    <row r="36" spans="1:13" x14ac:dyDescent="0.3">
      <c r="A36" s="8" t="s">
        <v>23</v>
      </c>
      <c r="B36" s="12">
        <f t="shared" ref="B36:E36" si="10">+B33+B34-B35</f>
        <v>20207830.540000003</v>
      </c>
      <c r="C36" s="12">
        <f t="shared" si="10"/>
        <v>6051707.5899999989</v>
      </c>
      <c r="D36" s="12">
        <f t="shared" si="10"/>
        <v>0</v>
      </c>
      <c r="E36" s="12">
        <f t="shared" si="10"/>
        <v>29523826.802999988</v>
      </c>
      <c r="F36" s="12">
        <f>+F33+F34-F35</f>
        <v>5335086.4800000004</v>
      </c>
      <c r="G36" s="12">
        <f>+G33+G34-G35</f>
        <v>9224810.089999998</v>
      </c>
      <c r="H36" s="12">
        <f>+H33+H34-H35</f>
        <v>10961716.269999998</v>
      </c>
      <c r="I36" s="12">
        <f t="shared" ref="I36:K36" si="11">+I33+I34-I35</f>
        <v>14308228.32</v>
      </c>
      <c r="J36" s="12">
        <f>+J33+J34-J35</f>
        <v>170728461.66999996</v>
      </c>
      <c r="K36" s="12">
        <f t="shared" si="11"/>
        <v>35056436.710000001</v>
      </c>
      <c r="L36" s="12">
        <f t="shared" si="0"/>
        <v>301398104.47299993</v>
      </c>
    </row>
    <row r="37" spans="1:13" x14ac:dyDescent="0.3">
      <c r="A37" s="5" t="s">
        <v>24</v>
      </c>
      <c r="B37" s="12">
        <f t="shared" ref="B37:E37" si="12">+B38-B39</f>
        <v>0</v>
      </c>
      <c r="C37" s="12">
        <f t="shared" si="12"/>
        <v>0</v>
      </c>
      <c r="D37" s="12">
        <f t="shared" si="12"/>
        <v>0</v>
      </c>
      <c r="E37" s="12">
        <f t="shared" si="12"/>
        <v>0</v>
      </c>
      <c r="F37" s="12">
        <f>+F38+F39</f>
        <v>0</v>
      </c>
      <c r="G37" s="12">
        <f>+G38+G39</f>
        <v>0</v>
      </c>
      <c r="H37" s="12">
        <f>+H38-H39</f>
        <v>0</v>
      </c>
      <c r="I37" s="12">
        <f t="shared" ref="I37:K37" si="13">+I38-I39</f>
        <v>0</v>
      </c>
      <c r="J37" s="12">
        <f>+J38-J39</f>
        <v>0</v>
      </c>
      <c r="K37" s="12">
        <f t="shared" si="13"/>
        <v>0</v>
      </c>
      <c r="L37" s="12">
        <f t="shared" si="0"/>
        <v>0</v>
      </c>
    </row>
    <row r="38" spans="1:13" x14ac:dyDescent="0.3">
      <c r="A38" s="4" t="s">
        <v>25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f t="shared" si="0"/>
        <v>0</v>
      </c>
    </row>
    <row r="39" spans="1:13" x14ac:dyDescent="0.3">
      <c r="A39" s="4" t="s">
        <v>26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f t="shared" si="0"/>
        <v>0</v>
      </c>
    </row>
    <row r="40" spans="1:13" x14ac:dyDescent="0.3">
      <c r="A40" s="5" t="s">
        <v>27</v>
      </c>
      <c r="B40" s="12">
        <f t="shared" ref="B40:E40" si="14">+B41+B42</f>
        <v>19668945.75</v>
      </c>
      <c r="C40" s="12">
        <f t="shared" si="14"/>
        <v>4925976.17</v>
      </c>
      <c r="D40" s="12">
        <f t="shared" si="14"/>
        <v>0</v>
      </c>
      <c r="E40" s="12">
        <f t="shared" si="14"/>
        <v>34420824.509999998</v>
      </c>
      <c r="F40" s="12">
        <f>+F41+F42</f>
        <v>5194329.0999999996</v>
      </c>
      <c r="G40" s="12">
        <f>+G41+G42</f>
        <v>1106292.6600000001</v>
      </c>
      <c r="H40" s="12">
        <f>+H41+H42</f>
        <v>13089946.359999999</v>
      </c>
      <c r="I40" s="12">
        <f t="shared" ref="I40:K40" si="15">+I41+I42</f>
        <v>13959673.34</v>
      </c>
      <c r="J40" s="12">
        <f>+J41+J42</f>
        <v>159673185.54999998</v>
      </c>
      <c r="K40" s="12">
        <f t="shared" si="15"/>
        <v>36501648.07</v>
      </c>
      <c r="L40" s="12">
        <f t="shared" si="0"/>
        <v>288540821.50999999</v>
      </c>
    </row>
    <row r="41" spans="1:13" x14ac:dyDescent="0.3">
      <c r="A41" s="4" t="s">
        <v>28</v>
      </c>
      <c r="B41" s="11">
        <v>19668945.75</v>
      </c>
      <c r="C41" s="11">
        <v>4298303.88</v>
      </c>
      <c r="D41" s="11">
        <v>0</v>
      </c>
      <c r="E41" s="11">
        <v>34420824.509999998</v>
      </c>
      <c r="F41" s="11">
        <v>5194329.0999999996</v>
      </c>
      <c r="G41" s="11">
        <v>1106292.6600000001</v>
      </c>
      <c r="H41" s="11">
        <v>13089946.359999999</v>
      </c>
      <c r="I41" s="11">
        <f>5622251.41+3353647.13+1571236.26+2327562.79+1084975.75</f>
        <v>13959673.34</v>
      </c>
      <c r="J41" s="11">
        <v>159673185.54999998</v>
      </c>
      <c r="K41" s="11">
        <v>36501648.07</v>
      </c>
      <c r="L41" s="11">
        <f t="shared" si="0"/>
        <v>287913149.21999997</v>
      </c>
    </row>
    <row r="42" spans="1:13" x14ac:dyDescent="0.3">
      <c r="A42" s="4" t="s">
        <v>29</v>
      </c>
      <c r="B42" s="11">
        <v>0</v>
      </c>
      <c r="C42" s="11">
        <v>627672.29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f t="shared" si="0"/>
        <v>627672.29</v>
      </c>
    </row>
    <row r="43" spans="1:13" x14ac:dyDescent="0.3">
      <c r="A43" s="8" t="s">
        <v>30</v>
      </c>
      <c r="B43" s="12">
        <f t="shared" ref="B43:E43" si="16">+B36+B37-B40</f>
        <v>538884.79000000283</v>
      </c>
      <c r="C43" s="12">
        <f t="shared" si="16"/>
        <v>1125731.419999999</v>
      </c>
      <c r="D43" s="12">
        <f t="shared" si="16"/>
        <v>0</v>
      </c>
      <c r="E43" s="12">
        <f t="shared" si="16"/>
        <v>-4896997.7070000097</v>
      </c>
      <c r="F43" s="12">
        <f>+F36+F37-F40</f>
        <v>140757.38000000082</v>
      </c>
      <c r="G43" s="12">
        <f>+G36+G37-G40</f>
        <v>8118517.4299999978</v>
      </c>
      <c r="H43" s="12">
        <f>+H36+H37-H40</f>
        <v>-2128230.0900000017</v>
      </c>
      <c r="I43" s="12">
        <f t="shared" ref="I43:K43" si="17">+I36+I37-I40</f>
        <v>348554.98000000045</v>
      </c>
      <c r="J43" s="12">
        <f t="shared" si="17"/>
        <v>11055276.119999975</v>
      </c>
      <c r="K43" s="12">
        <f t="shared" si="17"/>
        <v>-1445211.3599999994</v>
      </c>
      <c r="L43" s="12">
        <f t="shared" si="0"/>
        <v>12857282.962999966</v>
      </c>
    </row>
    <row r="44" spans="1:13" x14ac:dyDescent="0.3">
      <c r="A44" s="15" t="s">
        <v>31</v>
      </c>
      <c r="B44" s="16">
        <v>0</v>
      </c>
      <c r="C44" s="16">
        <v>0</v>
      </c>
      <c r="D44" s="16">
        <v>0</v>
      </c>
      <c r="E44" s="16">
        <v>0</v>
      </c>
      <c r="F44" s="16">
        <v>70802.807000000015</v>
      </c>
      <c r="G44" s="16">
        <v>2459898.58</v>
      </c>
      <c r="H44" s="16">
        <v>0</v>
      </c>
      <c r="I44" s="16">
        <v>0</v>
      </c>
      <c r="J44" s="16">
        <v>4807967.54</v>
      </c>
      <c r="K44" s="16">
        <v>0</v>
      </c>
      <c r="L44" s="16">
        <f t="shared" si="0"/>
        <v>7338668.9270000001</v>
      </c>
    </row>
    <row r="45" spans="1:13" ht="15" thickBot="1" x14ac:dyDescent="0.35">
      <c r="A45" s="17" t="s">
        <v>32</v>
      </c>
      <c r="B45" s="18">
        <f t="shared" ref="B45:K45" si="18">+B43-B44</f>
        <v>538884.79000000283</v>
      </c>
      <c r="C45" s="18">
        <f t="shared" si="18"/>
        <v>1125731.419999999</v>
      </c>
      <c r="D45" s="18">
        <f t="shared" si="18"/>
        <v>0</v>
      </c>
      <c r="E45" s="18">
        <f t="shared" si="18"/>
        <v>-4896997.7070000097</v>
      </c>
      <c r="F45" s="18">
        <f t="shared" si="18"/>
        <v>69954.573000000804</v>
      </c>
      <c r="G45" s="18">
        <f t="shared" si="18"/>
        <v>5658618.8499999978</v>
      </c>
      <c r="H45" s="18">
        <f t="shared" si="18"/>
        <v>-2128230.0900000017</v>
      </c>
      <c r="I45" s="18">
        <f t="shared" si="18"/>
        <v>348554.98000000045</v>
      </c>
      <c r="J45" s="18">
        <f t="shared" si="18"/>
        <v>6247308.5799999749</v>
      </c>
      <c r="K45" s="18">
        <f t="shared" si="18"/>
        <v>-1445211.3599999994</v>
      </c>
      <c r="L45" s="18">
        <f t="shared" si="0"/>
        <v>5518614.0359999649</v>
      </c>
    </row>
    <row r="47" spans="1:13" ht="15" x14ac:dyDescent="0.3">
      <c r="A47" s="24" t="s">
        <v>45</v>
      </c>
    </row>
    <row r="48" spans="1:13" x14ac:dyDescent="0.3">
      <c r="A48" s="21" t="s">
        <v>43</v>
      </c>
    </row>
    <row r="49" spans="1:1" x14ac:dyDescent="0.3">
      <c r="A49" s="23"/>
    </row>
    <row r="51" spans="1:1" ht="32.4" customHeight="1" x14ac:dyDescent="0.3"/>
  </sheetData>
  <pageMargins left="0.25" right="0.25" top="0.75" bottom="0.75" header="0.3" footer="0.3"/>
  <pageSetup paperSize="5" scale="6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EstadoResultado-IFIMVoluntarias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Bertín Rojas Cereceda</cp:lastModifiedBy>
  <cp:lastPrinted>2016-04-11T17:17:19Z</cp:lastPrinted>
  <dcterms:created xsi:type="dcterms:W3CDTF">2016-01-21T19:36:10Z</dcterms:created>
  <dcterms:modified xsi:type="dcterms:W3CDTF">2016-04-11T17:23:40Z</dcterms:modified>
</cp:coreProperties>
</file>