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NAMI\01 Actividades\2016-02\05 Publicar estados financieros consolidados\"/>
    </mc:Choice>
  </mc:AlternateContent>
  <bookViews>
    <workbookView xWindow="0" yWindow="0" windowWidth="23040" windowHeight="8808"/>
  </bookViews>
  <sheets>
    <sheet name="Estado de Resultados IMF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4" i="1" l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40" i="1" s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7" i="1" s="1"/>
  <c r="Y35" i="1"/>
  <c r="Y34" i="1"/>
  <c r="Y32" i="1"/>
  <c r="Y31" i="1"/>
  <c r="Y30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8" i="1" s="1"/>
  <c r="Y27" i="1"/>
  <c r="Y26" i="1"/>
  <c r="Y25" i="1"/>
  <c r="Y24" i="1"/>
  <c r="Y23" i="1"/>
  <c r="Y22" i="1"/>
  <c r="Y21" i="1"/>
  <c r="X20" i="1"/>
  <c r="X29" i="1" s="1"/>
  <c r="X33" i="1" s="1"/>
  <c r="X36" i="1" s="1"/>
  <c r="X43" i="1" s="1"/>
  <c r="X45" i="1" s="1"/>
  <c r="W20" i="1"/>
  <c r="W29" i="1" s="1"/>
  <c r="W33" i="1" s="1"/>
  <c r="W36" i="1" s="1"/>
  <c r="W43" i="1" s="1"/>
  <c r="W45" i="1" s="1"/>
  <c r="V20" i="1"/>
  <c r="V29" i="1" s="1"/>
  <c r="V33" i="1" s="1"/>
  <c r="V36" i="1" s="1"/>
  <c r="V43" i="1" s="1"/>
  <c r="V45" i="1" s="1"/>
  <c r="U20" i="1"/>
  <c r="U29" i="1" s="1"/>
  <c r="U33" i="1" s="1"/>
  <c r="U36" i="1" s="1"/>
  <c r="U43" i="1" s="1"/>
  <c r="U45" i="1" s="1"/>
  <c r="T20" i="1"/>
  <c r="T29" i="1" s="1"/>
  <c r="T33" i="1" s="1"/>
  <c r="T36" i="1" s="1"/>
  <c r="T43" i="1" s="1"/>
  <c r="T45" i="1" s="1"/>
  <c r="S20" i="1"/>
  <c r="S29" i="1" s="1"/>
  <c r="S33" i="1" s="1"/>
  <c r="S36" i="1" s="1"/>
  <c r="S43" i="1" s="1"/>
  <c r="S45" i="1" s="1"/>
  <c r="R20" i="1"/>
  <c r="R29" i="1" s="1"/>
  <c r="R33" i="1" s="1"/>
  <c r="R36" i="1" s="1"/>
  <c r="R43" i="1" s="1"/>
  <c r="R45" i="1" s="1"/>
  <c r="Q20" i="1"/>
  <c r="Q29" i="1" s="1"/>
  <c r="Q33" i="1" s="1"/>
  <c r="Q36" i="1" s="1"/>
  <c r="Q43" i="1" s="1"/>
  <c r="Q45" i="1" s="1"/>
  <c r="P20" i="1"/>
  <c r="P29" i="1" s="1"/>
  <c r="P33" i="1" s="1"/>
  <c r="P36" i="1" s="1"/>
  <c r="P43" i="1" s="1"/>
  <c r="P45" i="1" s="1"/>
  <c r="O20" i="1"/>
  <c r="O29" i="1" s="1"/>
  <c r="O33" i="1" s="1"/>
  <c r="O36" i="1" s="1"/>
  <c r="O43" i="1" s="1"/>
  <c r="O45" i="1" s="1"/>
  <c r="N20" i="1"/>
  <c r="N29" i="1" s="1"/>
  <c r="N33" i="1" s="1"/>
  <c r="N36" i="1" s="1"/>
  <c r="N43" i="1" s="1"/>
  <c r="N45" i="1" s="1"/>
  <c r="M20" i="1"/>
  <c r="M29" i="1" s="1"/>
  <c r="M33" i="1" s="1"/>
  <c r="M36" i="1" s="1"/>
  <c r="M43" i="1" s="1"/>
  <c r="M45" i="1" s="1"/>
  <c r="L20" i="1"/>
  <c r="L29" i="1" s="1"/>
  <c r="L33" i="1" s="1"/>
  <c r="L36" i="1" s="1"/>
  <c r="L43" i="1" s="1"/>
  <c r="L45" i="1" s="1"/>
  <c r="K20" i="1"/>
  <c r="K29" i="1" s="1"/>
  <c r="K33" i="1" s="1"/>
  <c r="K36" i="1" s="1"/>
  <c r="K43" i="1" s="1"/>
  <c r="K45" i="1" s="1"/>
  <c r="J20" i="1"/>
  <c r="J29" i="1" s="1"/>
  <c r="J33" i="1" s="1"/>
  <c r="J36" i="1" s="1"/>
  <c r="J43" i="1" s="1"/>
  <c r="J45" i="1" s="1"/>
  <c r="I20" i="1"/>
  <c r="I29" i="1" s="1"/>
  <c r="I33" i="1" s="1"/>
  <c r="I36" i="1" s="1"/>
  <c r="I43" i="1" s="1"/>
  <c r="I45" i="1" s="1"/>
  <c r="H20" i="1"/>
  <c r="H29" i="1" s="1"/>
  <c r="H33" i="1" s="1"/>
  <c r="H36" i="1" s="1"/>
  <c r="H43" i="1" s="1"/>
  <c r="H45" i="1" s="1"/>
  <c r="G20" i="1"/>
  <c r="G29" i="1" s="1"/>
  <c r="G33" i="1" s="1"/>
  <c r="G36" i="1" s="1"/>
  <c r="G43" i="1" s="1"/>
  <c r="G45" i="1" s="1"/>
  <c r="F20" i="1"/>
  <c r="F29" i="1" s="1"/>
  <c r="F33" i="1" s="1"/>
  <c r="F36" i="1" s="1"/>
  <c r="F43" i="1" s="1"/>
  <c r="F45" i="1" s="1"/>
  <c r="E20" i="1"/>
  <c r="E29" i="1" s="1"/>
  <c r="E33" i="1" s="1"/>
  <c r="E36" i="1" s="1"/>
  <c r="E43" i="1" s="1"/>
  <c r="E45" i="1" s="1"/>
  <c r="D20" i="1"/>
  <c r="D29" i="1" s="1"/>
  <c r="D33" i="1" s="1"/>
  <c r="D36" i="1" s="1"/>
  <c r="D43" i="1" s="1"/>
  <c r="D45" i="1" s="1"/>
  <c r="C20" i="1"/>
  <c r="C29" i="1" s="1"/>
  <c r="C33" i="1" s="1"/>
  <c r="C36" i="1" s="1"/>
  <c r="C43" i="1" s="1"/>
  <c r="C45" i="1" s="1"/>
  <c r="B20" i="1"/>
  <c r="B29" i="1" s="1"/>
  <c r="Y19" i="1"/>
  <c r="Y18" i="1"/>
  <c r="Y17" i="1"/>
  <c r="Y16" i="1"/>
  <c r="Y15" i="1"/>
  <c r="Y14" i="1"/>
  <c r="B33" i="1" l="1"/>
  <c r="Y29" i="1"/>
  <c r="Y20" i="1"/>
  <c r="B36" i="1" l="1"/>
  <c r="Y33" i="1"/>
  <c r="B43" i="1" l="1"/>
  <c r="Y36" i="1"/>
  <c r="Y43" i="1" l="1"/>
  <c r="B45" i="1"/>
  <c r="Y45" i="1" s="1"/>
</calcChain>
</file>

<file path=xl/sharedStrings.xml><?xml version="1.0" encoding="utf-8"?>
<sst xmlns="http://schemas.openxmlformats.org/spreadsheetml/2006/main" count="63" uniqueCount="62">
  <si>
    <t>INSTITUCIONES DE MICROFINANZAS (IMF)</t>
  </si>
  <si>
    <t xml:space="preserve">ESTADO DE RESULTADOS </t>
  </si>
  <si>
    <t>ACUMULADO DEL 1RO DE ENERO AL 30 DE JUNIO DEL 2015</t>
  </si>
  <si>
    <t>Cifras expresadas en Córdobas</t>
  </si>
  <si>
    <t>ACODEP</t>
  </si>
  <si>
    <t xml:space="preserve">ADIM </t>
  </si>
  <si>
    <t>ALDEA GLOBAL</t>
  </si>
  <si>
    <t>AMC Nicaragua S.A.</t>
  </si>
  <si>
    <t xml:space="preserve">ASODENIC </t>
  </si>
  <si>
    <t xml:space="preserve">ASODERI </t>
  </si>
  <si>
    <t>CAFINSA</t>
  </si>
  <si>
    <t xml:space="preserve">CONFIANSA </t>
  </si>
  <si>
    <t xml:space="preserve">FUDEMI </t>
  </si>
  <si>
    <t xml:space="preserve">FUNDACION 4i 2000 </t>
  </si>
  <si>
    <t>FUNDACION FDL</t>
  </si>
  <si>
    <t xml:space="preserve">FUNDEMUJER </t>
  </si>
  <si>
    <t>FUNDENUSE S.A.</t>
  </si>
  <si>
    <t>FUNDESER</t>
  </si>
  <si>
    <t>GENTE MAS GENTE S.A.</t>
  </si>
  <si>
    <t>GMG SERVICIOS Nicaragua S.A.</t>
  </si>
  <si>
    <t>LEON 2000 IMF S.A.</t>
  </si>
  <si>
    <t xml:space="preserve">MI CREDITO S.A. </t>
  </si>
  <si>
    <t>PANA PANA</t>
  </si>
  <si>
    <t>PRESTANIC</t>
  </si>
  <si>
    <t>PRODESA CORP S.A.</t>
  </si>
  <si>
    <t>PROMUJER LLC Nic</t>
  </si>
  <si>
    <t>SERFIGSA S.A.</t>
  </si>
  <si>
    <t>TOTAL</t>
  </si>
  <si>
    <t>Ingresos financieros, por:</t>
  </si>
  <si>
    <t>Disponibilidades</t>
  </si>
  <si>
    <t>Inversiones negociables y a vencimiento</t>
  </si>
  <si>
    <t>Utilidad en venta de inversiones en valores</t>
  </si>
  <si>
    <t>Cartera de créditos</t>
  </si>
  <si>
    <t>Diferencia Cambiaria</t>
  </si>
  <si>
    <t>Otros ingresos</t>
  </si>
  <si>
    <t>Total ingresos financieros</t>
  </si>
  <si>
    <t>Gastos financieros, por:</t>
  </si>
  <si>
    <t>Obligaciones financieras</t>
  </si>
  <si>
    <t>Obligaciones con instituciones financieras y otros financiamientos</t>
  </si>
  <si>
    <t>Pérdida en venta de inversiones en valores</t>
  </si>
  <si>
    <t>Deuda subordinada y obligaciones convertibles en acciones</t>
  </si>
  <si>
    <t>Otros gastos</t>
  </si>
  <si>
    <t>Total gastos financieros</t>
  </si>
  <si>
    <t>Margen financiero bruto</t>
  </si>
  <si>
    <t>Gasto por provisión por incobrabilidad de la cartera de créditos directos</t>
  </si>
  <si>
    <t>Ingresos por recuperación de la cartera de creditos directa saneada</t>
  </si>
  <si>
    <t>Gastos por deterioro de inversiones neto de ingresos por recuperaciones de inversiones saneadas</t>
  </si>
  <si>
    <t>Margen financiero neto</t>
  </si>
  <si>
    <t>Ingresos operativos diversos</t>
  </si>
  <si>
    <t>Gastos operativos diversos</t>
  </si>
  <si>
    <t>Resultado operativo bruto</t>
  </si>
  <si>
    <t>Participación en resultados de asociadas</t>
  </si>
  <si>
    <t>Utilidades en asociadas</t>
  </si>
  <si>
    <t>Pérdidas en asociadas</t>
  </si>
  <si>
    <t>Gastos de administración</t>
  </si>
  <si>
    <t>Gastos de administración y otros</t>
  </si>
  <si>
    <t>Gastos con personas vinculadas</t>
  </si>
  <si>
    <t>Resultado antes del impuesto a la renta</t>
  </si>
  <si>
    <t>Impuesto a la renta</t>
  </si>
  <si>
    <t>Resultado del ejercicio</t>
  </si>
  <si>
    <t>Cifras No Auditadas (Saldos reportados por las Instituciones)</t>
  </si>
  <si>
    <t>Tipo de Cambio Oficial al 30/06/15 es de C$27.2497 por US$1 dólar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</si>
</sst>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color rgb="FFFF0000"/>
      <name val="Calibri Light"/>
      <family val="2"/>
      <scheme val="maj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wrapText="1"/>
    </xf>
    <xf numFmtId="0" fontId="1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left"/>
    </xf>
    <xf numFmtId="40" fontId="7" fillId="0" borderId="6" xfId="0" applyNumberFormat="1" applyFont="1" applyBorder="1"/>
    <xf numFmtId="40" fontId="7" fillId="0" borderId="7" xfId="0" applyNumberFormat="1" applyFont="1" applyBorder="1"/>
    <xf numFmtId="0" fontId="1" fillId="5" borderId="5" xfId="0" applyFont="1" applyFill="1" applyBorder="1" applyAlignment="1">
      <alignment horizontal="left"/>
    </xf>
    <xf numFmtId="39" fontId="1" fillId="5" borderId="6" xfId="0" applyNumberFormat="1" applyFont="1" applyFill="1" applyBorder="1" applyAlignment="1">
      <alignment horizontal="right"/>
    </xf>
    <xf numFmtId="39" fontId="1" fillId="5" borderId="7" xfId="0" applyNumberFormat="1" applyFont="1" applyFill="1" applyBorder="1" applyAlignment="1">
      <alignment horizontal="right"/>
    </xf>
    <xf numFmtId="0" fontId="2" fillId="6" borderId="5" xfId="0" applyFont="1" applyFill="1" applyBorder="1" applyAlignment="1">
      <alignment horizontal="left"/>
    </xf>
    <xf numFmtId="39" fontId="0" fillId="0" borderId="6" xfId="0" applyNumberFormat="1" applyBorder="1" applyAlignment="1">
      <alignment horizontal="right"/>
    </xf>
    <xf numFmtId="39" fontId="0" fillId="0" borderId="6" xfId="0" applyNumberFormat="1" applyBorder="1"/>
    <xf numFmtId="39" fontId="0" fillId="0" borderId="7" xfId="0" applyNumberFormat="1" applyBorder="1"/>
    <xf numFmtId="2" fontId="1" fillId="5" borderId="5" xfId="0" applyNumberFormat="1" applyFont="1" applyFill="1" applyBorder="1" applyAlignment="1">
      <alignment horizontal="left"/>
    </xf>
    <xf numFmtId="4" fontId="1" fillId="5" borderId="5" xfId="0" applyNumberFormat="1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39" fontId="1" fillId="5" borderId="9" xfId="0" applyNumberFormat="1" applyFont="1" applyFill="1" applyBorder="1" applyAlignment="1">
      <alignment horizontal="right"/>
    </xf>
    <xf numFmtId="39" fontId="1" fillId="5" borderId="10" xfId="0" applyNumberFormat="1" applyFont="1" applyFill="1" applyBorder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5381625</xdr:colOff>
      <xdr:row>5</xdr:row>
      <xdr:rowOff>111661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5353050" cy="1026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tabSelected="1" topLeftCell="A31" zoomScaleNormal="100" workbookViewId="0">
      <selection activeCell="A7" sqref="A7"/>
    </sheetView>
  </sheetViews>
  <sheetFormatPr baseColWidth="10" defaultRowHeight="14.4" x14ac:dyDescent="0.3"/>
  <cols>
    <col min="1" max="1" width="81.33203125" bestFit="1" customWidth="1"/>
    <col min="2" max="3" width="13.33203125" bestFit="1" customWidth="1"/>
    <col min="4" max="4" width="14.109375" bestFit="1" customWidth="1"/>
    <col min="5" max="5" width="14.6640625" customWidth="1"/>
    <col min="6" max="6" width="13.33203125" bestFit="1" customWidth="1"/>
    <col min="7" max="8" width="13" bestFit="1" customWidth="1"/>
    <col min="9" max="11" width="13.33203125" bestFit="1" customWidth="1"/>
    <col min="12" max="12" width="14.33203125" bestFit="1" customWidth="1"/>
    <col min="13" max="13" width="13.109375" bestFit="1" customWidth="1"/>
    <col min="14" max="14" width="15.33203125" bestFit="1" customWidth="1"/>
    <col min="15" max="15" width="12.33203125" bestFit="1" customWidth="1"/>
    <col min="16" max="16" width="14.33203125" bestFit="1" customWidth="1"/>
    <col min="17" max="17" width="14.5546875" bestFit="1" customWidth="1"/>
    <col min="18" max="18" width="12.33203125" bestFit="1" customWidth="1"/>
    <col min="19" max="19" width="13.33203125" bestFit="1" customWidth="1"/>
    <col min="20" max="20" width="12.33203125" bestFit="1" customWidth="1"/>
    <col min="21" max="21" width="13" bestFit="1" customWidth="1"/>
    <col min="22" max="22" width="13.33203125" bestFit="1" customWidth="1"/>
    <col min="23" max="23" width="14.33203125" bestFit="1" customWidth="1"/>
    <col min="24" max="24" width="13.33203125" bestFit="1" customWidth="1"/>
    <col min="25" max="25" width="15.88671875" bestFit="1" customWidth="1"/>
  </cols>
  <sheetData>
    <row r="1" spans="1:2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 s="2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3">
      <c r="A8" s="2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3">
      <c r="A9" s="2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3">
      <c r="A10" s="2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8.95" customHeight="1" thickBot="1" x14ac:dyDescent="0.35">
      <c r="A11" s="2"/>
      <c r="B11" s="3"/>
      <c r="C11" s="3"/>
      <c r="D11" s="3"/>
      <c r="E11" s="3"/>
      <c r="F11" s="3"/>
      <c r="G11" s="1"/>
      <c r="H11" s="3"/>
      <c r="I11" s="3"/>
      <c r="J11" s="3"/>
      <c r="K11" s="3"/>
      <c r="L11" s="3"/>
      <c r="M11" s="3"/>
      <c r="N11" s="3"/>
      <c r="O11" s="4"/>
      <c r="P11" s="3"/>
      <c r="Q11" s="3"/>
      <c r="R11" s="4"/>
      <c r="S11" s="3"/>
      <c r="T11" s="3"/>
      <c r="U11" s="3"/>
      <c r="V11" s="3"/>
      <c r="W11" s="3"/>
      <c r="X11" s="3"/>
      <c r="Y11" s="1"/>
    </row>
    <row r="12" spans="1:25" ht="29.4" customHeight="1" x14ac:dyDescent="0.3">
      <c r="A12" s="5"/>
      <c r="B12" s="6" t="s">
        <v>4</v>
      </c>
      <c r="C12" s="6" t="s">
        <v>5</v>
      </c>
      <c r="D12" s="7" t="s">
        <v>6</v>
      </c>
      <c r="E12" s="7" t="s">
        <v>7</v>
      </c>
      <c r="F12" s="6" t="s">
        <v>8</v>
      </c>
      <c r="G12" s="6" t="s">
        <v>9</v>
      </c>
      <c r="H12" s="6" t="s">
        <v>10</v>
      </c>
      <c r="I12" s="6" t="s">
        <v>11</v>
      </c>
      <c r="J12" s="6" t="s">
        <v>12</v>
      </c>
      <c r="K12" s="7" t="s">
        <v>13</v>
      </c>
      <c r="L12" s="7" t="s">
        <v>14</v>
      </c>
      <c r="M12" s="6" t="s">
        <v>15</v>
      </c>
      <c r="N12" s="6" t="s">
        <v>16</v>
      </c>
      <c r="O12" s="6" t="s">
        <v>17</v>
      </c>
      <c r="P12" s="7" t="s">
        <v>18</v>
      </c>
      <c r="Q12" s="7" t="s">
        <v>19</v>
      </c>
      <c r="R12" s="7" t="s">
        <v>20</v>
      </c>
      <c r="S12" s="7" t="s">
        <v>21</v>
      </c>
      <c r="T12" s="6" t="s">
        <v>22</v>
      </c>
      <c r="U12" s="8" t="s">
        <v>23</v>
      </c>
      <c r="V12" s="7" t="s">
        <v>24</v>
      </c>
      <c r="W12" s="7" t="s">
        <v>25</v>
      </c>
      <c r="X12" s="6" t="s">
        <v>26</v>
      </c>
      <c r="Y12" s="9" t="s">
        <v>27</v>
      </c>
    </row>
    <row r="13" spans="1:25" x14ac:dyDescent="0.3">
      <c r="A13" s="10" t="s">
        <v>28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</row>
    <row r="14" spans="1:25" x14ac:dyDescent="0.3">
      <c r="A14" s="13" t="s">
        <v>29</v>
      </c>
      <c r="B14" s="14">
        <v>14384.94</v>
      </c>
      <c r="C14" s="14">
        <v>13996.81</v>
      </c>
      <c r="D14" s="14">
        <v>40672.11</v>
      </c>
      <c r="E14" s="14">
        <v>5921.08</v>
      </c>
      <c r="F14" s="14">
        <v>10829.46</v>
      </c>
      <c r="G14" s="14">
        <v>737.13</v>
      </c>
      <c r="H14" s="14">
        <v>2143.14</v>
      </c>
      <c r="I14" s="14">
        <v>21761.97</v>
      </c>
      <c r="J14" s="14">
        <v>11312.01</v>
      </c>
      <c r="K14" s="14">
        <v>16970.62</v>
      </c>
      <c r="L14" s="14">
        <v>959573.18</v>
      </c>
      <c r="M14" s="14">
        <v>2283.0500000000002</v>
      </c>
      <c r="N14" s="14">
        <v>154787.99</v>
      </c>
      <c r="O14" s="14">
        <v>0</v>
      </c>
      <c r="P14" s="14">
        <v>97059.49</v>
      </c>
      <c r="Q14" s="14">
        <v>99815.35</v>
      </c>
      <c r="R14" s="14">
        <v>0</v>
      </c>
      <c r="S14" s="14">
        <v>66245.64</v>
      </c>
      <c r="T14" s="14">
        <v>41489.01</v>
      </c>
      <c r="U14" s="14">
        <v>0</v>
      </c>
      <c r="V14" s="14">
        <v>197604.92</v>
      </c>
      <c r="W14" s="14">
        <v>2364343.6800000002</v>
      </c>
      <c r="X14" s="14">
        <v>172375.49</v>
      </c>
      <c r="Y14" s="15">
        <f t="shared" ref="Y14:Y45" si="0">+SUM(B14:X14)</f>
        <v>4294307.07</v>
      </c>
    </row>
    <row r="15" spans="1:25" x14ac:dyDescent="0.3">
      <c r="A15" s="13" t="s">
        <v>30</v>
      </c>
      <c r="B15" s="14">
        <v>4134.26</v>
      </c>
      <c r="C15" s="14">
        <v>12059.2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197775.51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476422.08</v>
      </c>
      <c r="Y15" s="15">
        <f t="shared" si="0"/>
        <v>690391.05</v>
      </c>
    </row>
    <row r="16" spans="1:25" x14ac:dyDescent="0.3">
      <c r="A16" s="13" t="s">
        <v>31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1778863.06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5">
        <f t="shared" si="0"/>
        <v>1778863.06</v>
      </c>
    </row>
    <row r="17" spans="1:25" x14ac:dyDescent="0.3">
      <c r="A17" s="13" t="s">
        <v>32</v>
      </c>
      <c r="B17" s="14">
        <v>15766396.800000001</v>
      </c>
      <c r="C17" s="14">
        <v>9547656.8300000001</v>
      </c>
      <c r="D17" s="14">
        <v>5873897.3399999999</v>
      </c>
      <c r="E17" s="14">
        <v>8338679.1200000001</v>
      </c>
      <c r="F17" s="14">
        <v>28047820.309999999</v>
      </c>
      <c r="G17" s="14">
        <v>703511.21</v>
      </c>
      <c r="H17" s="14">
        <v>3330456.49</v>
      </c>
      <c r="I17" s="14">
        <v>21780836.539999999</v>
      </c>
      <c r="J17" s="14">
        <v>13150973.987500001</v>
      </c>
      <c r="K17" s="14">
        <v>11696760.26</v>
      </c>
      <c r="L17" s="14">
        <v>296832151.64999998</v>
      </c>
      <c r="M17" s="14">
        <v>3149239.89</v>
      </c>
      <c r="N17" s="14">
        <v>52097518.700000003</v>
      </c>
      <c r="O17" s="14">
        <v>0</v>
      </c>
      <c r="P17" s="14">
        <v>171442573.84999999</v>
      </c>
      <c r="Q17" s="14">
        <v>392450601.47000003</v>
      </c>
      <c r="R17" s="14">
        <v>6079078.3099999996</v>
      </c>
      <c r="S17" s="14">
        <v>38480387.770000003</v>
      </c>
      <c r="T17" s="14">
        <v>9116702.6099999994</v>
      </c>
      <c r="U17" s="14">
        <v>685484.74</v>
      </c>
      <c r="V17" s="14">
        <v>58931909.409999996</v>
      </c>
      <c r="W17" s="14">
        <v>115876128.95999999</v>
      </c>
      <c r="X17" s="14">
        <v>46484306.979999997</v>
      </c>
      <c r="Y17" s="15">
        <f t="shared" si="0"/>
        <v>1309863073.2275</v>
      </c>
    </row>
    <row r="18" spans="1:25" x14ac:dyDescent="0.3">
      <c r="A18" s="13" t="s">
        <v>33</v>
      </c>
      <c r="B18" s="14">
        <v>4902640.3899999997</v>
      </c>
      <c r="C18" s="14">
        <v>780608.35</v>
      </c>
      <c r="D18" s="14">
        <v>3431445.09</v>
      </c>
      <c r="E18" s="14">
        <v>938701.96</v>
      </c>
      <c r="F18" s="14">
        <v>20902.25</v>
      </c>
      <c r="G18" s="14">
        <v>136185.87</v>
      </c>
      <c r="H18" s="14">
        <v>64207.51</v>
      </c>
      <c r="I18" s="14">
        <v>190722.11</v>
      </c>
      <c r="J18" s="14">
        <v>1851453.0899999999</v>
      </c>
      <c r="K18" s="14">
        <v>1326918.46</v>
      </c>
      <c r="L18" s="14">
        <v>54234058.630000003</v>
      </c>
      <c r="M18" s="14">
        <v>281639.3</v>
      </c>
      <c r="N18" s="14">
        <v>7905502.7400000002</v>
      </c>
      <c r="O18" s="14">
        <v>0</v>
      </c>
      <c r="P18" s="14">
        <v>432097.01</v>
      </c>
      <c r="Q18" s="14">
        <v>0</v>
      </c>
      <c r="R18" s="14">
        <v>688733.45</v>
      </c>
      <c r="S18" s="14">
        <v>5671605.1900000004</v>
      </c>
      <c r="T18" s="14">
        <v>109270.59</v>
      </c>
      <c r="U18" s="14">
        <v>67055.240000000005</v>
      </c>
      <c r="V18" s="14">
        <v>13016314.99</v>
      </c>
      <c r="W18" s="14">
        <v>11139205.68</v>
      </c>
      <c r="X18" s="14">
        <v>8200280.8300000001</v>
      </c>
      <c r="Y18" s="15">
        <f t="shared" si="0"/>
        <v>115389548.73</v>
      </c>
    </row>
    <row r="19" spans="1:25" x14ac:dyDescent="0.3">
      <c r="A19" s="13" t="s">
        <v>34</v>
      </c>
      <c r="B19" s="14">
        <v>246896.75</v>
      </c>
      <c r="C19" s="14">
        <v>0</v>
      </c>
      <c r="D19" s="14">
        <v>1217749.69</v>
      </c>
      <c r="E19" s="14">
        <v>0</v>
      </c>
      <c r="F19" s="14">
        <v>3850396.47</v>
      </c>
      <c r="G19" s="14">
        <v>5752.75</v>
      </c>
      <c r="H19" s="14">
        <v>189250.17</v>
      </c>
      <c r="I19" s="14">
        <v>0</v>
      </c>
      <c r="J19" s="14">
        <v>3616632.77</v>
      </c>
      <c r="K19" s="14">
        <v>14781.3</v>
      </c>
      <c r="L19" s="14">
        <v>1266580.8400000001</v>
      </c>
      <c r="M19" s="14">
        <v>2696.07</v>
      </c>
      <c r="N19" s="14">
        <v>0</v>
      </c>
      <c r="O19" s="14">
        <v>179065.4</v>
      </c>
      <c r="P19" s="14">
        <v>114341.37000000001</v>
      </c>
      <c r="Q19" s="14">
        <v>0</v>
      </c>
      <c r="R19" s="14">
        <v>560098.5</v>
      </c>
      <c r="S19" s="14">
        <v>0</v>
      </c>
      <c r="T19" s="14">
        <v>8186.23</v>
      </c>
      <c r="U19" s="14">
        <v>2961483.5</v>
      </c>
      <c r="V19" s="14">
        <v>37322.800000000003</v>
      </c>
      <c r="W19" s="14">
        <v>0</v>
      </c>
      <c r="X19" s="14">
        <v>0</v>
      </c>
      <c r="Y19" s="15">
        <f t="shared" si="0"/>
        <v>14271234.610000001</v>
      </c>
    </row>
    <row r="20" spans="1:25" x14ac:dyDescent="0.3">
      <c r="A20" s="16" t="s">
        <v>35</v>
      </c>
      <c r="B20" s="17">
        <f>+SUM(B14:B19)</f>
        <v>20934453.140000001</v>
      </c>
      <c r="C20" s="17">
        <f t="shared" ref="C20" si="1">+SUM(C14:C19)</f>
        <v>10354321.189999999</v>
      </c>
      <c r="D20" s="17">
        <f>+SUM(D14:D19)</f>
        <v>10563764.229999999</v>
      </c>
      <c r="E20" s="17">
        <f>+SUM(E14:E19)</f>
        <v>9283302.1600000001</v>
      </c>
      <c r="F20" s="17">
        <f>+SUM(F14:F19)</f>
        <v>31929948.489999998</v>
      </c>
      <c r="G20" s="17">
        <f>+SUM(G14:G19)</f>
        <v>846186.96</v>
      </c>
      <c r="H20" s="17">
        <f t="shared" ref="H20:W20" si="2">+SUM(H14:H19)</f>
        <v>3586057.31</v>
      </c>
      <c r="I20" s="17">
        <f t="shared" si="2"/>
        <v>21993320.619999997</v>
      </c>
      <c r="J20" s="17">
        <f t="shared" si="2"/>
        <v>18630371.857500002</v>
      </c>
      <c r="K20" s="17">
        <f t="shared" si="2"/>
        <v>13253206.150000002</v>
      </c>
      <c r="L20" s="17">
        <f t="shared" si="2"/>
        <v>355071227.35999995</v>
      </c>
      <c r="M20" s="17">
        <f t="shared" si="2"/>
        <v>3435858.3099999996</v>
      </c>
      <c r="N20" s="17">
        <f t="shared" si="2"/>
        <v>60157809.430000007</v>
      </c>
      <c r="O20" s="17">
        <f t="shared" si="2"/>
        <v>179065.4</v>
      </c>
      <c r="P20" s="17">
        <f t="shared" si="2"/>
        <v>172086071.72</v>
      </c>
      <c r="Q20" s="17">
        <f t="shared" si="2"/>
        <v>392550416.82000005</v>
      </c>
      <c r="R20" s="17">
        <f t="shared" si="2"/>
        <v>7327910.2599999998</v>
      </c>
      <c r="S20" s="17">
        <f t="shared" si="2"/>
        <v>44218238.600000001</v>
      </c>
      <c r="T20" s="17">
        <f t="shared" si="2"/>
        <v>9275648.4399999995</v>
      </c>
      <c r="U20" s="17">
        <f t="shared" si="2"/>
        <v>3714023.48</v>
      </c>
      <c r="V20" s="17">
        <f t="shared" si="2"/>
        <v>72183152.11999999</v>
      </c>
      <c r="W20" s="17">
        <f t="shared" si="2"/>
        <v>129379678.31999999</v>
      </c>
      <c r="X20" s="17">
        <f>+SUM(X14:X19)</f>
        <v>55333385.379999995</v>
      </c>
      <c r="Y20" s="18">
        <f t="shared" si="0"/>
        <v>1446287417.7474999</v>
      </c>
    </row>
    <row r="21" spans="1:25" x14ac:dyDescent="0.3">
      <c r="A21" s="19" t="s">
        <v>36</v>
      </c>
      <c r="B21" s="20"/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2">
        <f t="shared" si="0"/>
        <v>0</v>
      </c>
    </row>
    <row r="22" spans="1:25" x14ac:dyDescent="0.3">
      <c r="A22" s="13" t="s">
        <v>37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2595598.0099999998</v>
      </c>
      <c r="K22" s="14">
        <v>0</v>
      </c>
      <c r="L22" s="14">
        <v>0</v>
      </c>
      <c r="M22" s="14">
        <v>316470.3</v>
      </c>
      <c r="N22" s="14">
        <v>0</v>
      </c>
      <c r="O22" s="14">
        <v>0</v>
      </c>
      <c r="P22" s="14">
        <v>28566156.350000001</v>
      </c>
      <c r="Q22" s="14">
        <v>0</v>
      </c>
      <c r="R22" s="14">
        <v>1362134.4</v>
      </c>
      <c r="S22" s="14">
        <v>0</v>
      </c>
      <c r="T22" s="14">
        <v>501872.21</v>
      </c>
      <c r="U22" s="14">
        <v>22654.31</v>
      </c>
      <c r="V22" s="14">
        <v>0</v>
      </c>
      <c r="W22" s="14">
        <v>0</v>
      </c>
      <c r="X22" s="14">
        <v>0</v>
      </c>
      <c r="Y22" s="15">
        <f t="shared" si="0"/>
        <v>33364885.579999998</v>
      </c>
    </row>
    <row r="23" spans="1:25" x14ac:dyDescent="0.3">
      <c r="A23" s="13" t="s">
        <v>38</v>
      </c>
      <c r="B23" s="14">
        <v>1449109.44</v>
      </c>
      <c r="C23" s="14">
        <v>796477.96</v>
      </c>
      <c r="D23" s="14">
        <v>5680643.1299999999</v>
      </c>
      <c r="E23" s="14">
        <v>1923243.37</v>
      </c>
      <c r="F23" s="14">
        <v>1122544.26</v>
      </c>
      <c r="G23" s="14">
        <v>213030.46</v>
      </c>
      <c r="H23" s="14">
        <v>244660.96</v>
      </c>
      <c r="I23" s="14">
        <v>3134854.84</v>
      </c>
      <c r="J23" s="14">
        <v>1563317.09</v>
      </c>
      <c r="K23" s="14">
        <v>1317171.6299999999</v>
      </c>
      <c r="L23" s="14">
        <v>65486000.009999998</v>
      </c>
      <c r="M23" s="14">
        <v>179781.12</v>
      </c>
      <c r="N23" s="14">
        <v>7905212.8499999996</v>
      </c>
      <c r="O23" s="14">
        <v>0</v>
      </c>
      <c r="P23" s="14">
        <v>0</v>
      </c>
      <c r="Q23" s="14">
        <v>81001928.060000002</v>
      </c>
      <c r="R23" s="14">
        <v>0</v>
      </c>
      <c r="S23" s="14">
        <v>6753919.9400000004</v>
      </c>
      <c r="T23" s="14">
        <v>0</v>
      </c>
      <c r="U23" s="14">
        <v>178758.02</v>
      </c>
      <c r="V23" s="14">
        <v>20076575.800000001</v>
      </c>
      <c r="W23" s="14">
        <v>26034400.960000001</v>
      </c>
      <c r="X23" s="14">
        <v>12612146.189999999</v>
      </c>
      <c r="Y23" s="15">
        <f t="shared" si="0"/>
        <v>237673776.09000003</v>
      </c>
    </row>
    <row r="24" spans="1:25" x14ac:dyDescent="0.3">
      <c r="A24" s="13" t="s">
        <v>39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5">
        <f t="shared" si="0"/>
        <v>0</v>
      </c>
    </row>
    <row r="25" spans="1:25" x14ac:dyDescent="0.3">
      <c r="A25" s="13" t="s">
        <v>40</v>
      </c>
      <c r="B25" s="14">
        <v>130250.33</v>
      </c>
      <c r="C25" s="14">
        <v>162523.74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2070856.52</v>
      </c>
      <c r="W25" s="14">
        <v>2295183.5299999998</v>
      </c>
      <c r="X25" s="14">
        <v>0</v>
      </c>
      <c r="Y25" s="15">
        <f t="shared" si="0"/>
        <v>4658814.1199999992</v>
      </c>
    </row>
    <row r="26" spans="1:25" x14ac:dyDescent="0.3">
      <c r="A26" s="13" t="s">
        <v>33</v>
      </c>
      <c r="B26" s="14">
        <v>3043229.23</v>
      </c>
      <c r="C26" s="14">
        <v>544786.27</v>
      </c>
      <c r="D26" s="14">
        <v>4247298</v>
      </c>
      <c r="E26" s="14">
        <v>856941.57</v>
      </c>
      <c r="F26" s="14">
        <v>251333.57</v>
      </c>
      <c r="G26" s="14">
        <v>135824.70000000001</v>
      </c>
      <c r="H26" s="14">
        <v>0</v>
      </c>
      <c r="I26" s="14">
        <v>0</v>
      </c>
      <c r="J26" s="14">
        <v>1711625.6700000002</v>
      </c>
      <c r="K26" s="14">
        <v>783541.25</v>
      </c>
      <c r="L26" s="14">
        <v>41989476.909999996</v>
      </c>
      <c r="M26" s="14">
        <v>380.6</v>
      </c>
      <c r="N26" s="14">
        <v>4393542.78</v>
      </c>
      <c r="O26" s="14">
        <v>6007.24</v>
      </c>
      <c r="P26" s="14">
        <v>10651204.289999999</v>
      </c>
      <c r="Q26" s="14">
        <v>19855342.98</v>
      </c>
      <c r="R26" s="14">
        <v>823523.42</v>
      </c>
      <c r="S26" s="14">
        <v>4187712.75</v>
      </c>
      <c r="T26" s="14">
        <v>295322.46999999997</v>
      </c>
      <c r="U26" s="14">
        <v>29308.41</v>
      </c>
      <c r="V26" s="14">
        <v>8501853.1099999994</v>
      </c>
      <c r="W26" s="14">
        <v>-13558.84</v>
      </c>
      <c r="X26" s="14">
        <v>6011075.4699999997</v>
      </c>
      <c r="Y26" s="15">
        <f t="shared" si="0"/>
        <v>108305771.84999999</v>
      </c>
    </row>
    <row r="27" spans="1:25" x14ac:dyDescent="0.3">
      <c r="A27" s="13" t="s">
        <v>41</v>
      </c>
      <c r="B27" s="14">
        <v>133086.99</v>
      </c>
      <c r="C27" s="14">
        <v>0</v>
      </c>
      <c r="D27" s="14">
        <v>0</v>
      </c>
      <c r="E27" s="14">
        <v>54778.62</v>
      </c>
      <c r="F27" s="14">
        <v>78812.990000000005</v>
      </c>
      <c r="G27" s="14">
        <v>4.29</v>
      </c>
      <c r="H27" s="14">
        <v>0</v>
      </c>
      <c r="I27" s="14">
        <v>649.45000000000005</v>
      </c>
      <c r="J27" s="14">
        <v>0</v>
      </c>
      <c r="K27" s="14">
        <v>945.52</v>
      </c>
      <c r="L27" s="14">
        <v>4360998.0199999996</v>
      </c>
      <c r="M27" s="14">
        <v>0</v>
      </c>
      <c r="N27" s="14">
        <v>345061.86</v>
      </c>
      <c r="O27" s="14">
        <v>0</v>
      </c>
      <c r="P27" s="14">
        <v>0</v>
      </c>
      <c r="Q27" s="14">
        <v>0</v>
      </c>
      <c r="R27" s="14">
        <v>438225.39</v>
      </c>
      <c r="S27" s="14">
        <v>344784.84</v>
      </c>
      <c r="T27" s="14">
        <v>0</v>
      </c>
      <c r="U27" s="14">
        <v>20284.400000000001</v>
      </c>
      <c r="V27" s="14">
        <v>1122614.25</v>
      </c>
      <c r="W27" s="14">
        <v>0</v>
      </c>
      <c r="X27" s="14">
        <v>0</v>
      </c>
      <c r="Y27" s="15">
        <f t="shared" si="0"/>
        <v>6900246.6200000001</v>
      </c>
    </row>
    <row r="28" spans="1:25" x14ac:dyDescent="0.3">
      <c r="A28" s="16" t="s">
        <v>42</v>
      </c>
      <c r="B28" s="17">
        <f>+SUM(B22:B27)</f>
        <v>4755675.99</v>
      </c>
      <c r="C28" s="17">
        <f t="shared" ref="C28" si="3">+SUM(C22:C27)</f>
        <v>1503787.97</v>
      </c>
      <c r="D28" s="17">
        <f>+SUM(D22:D27)</f>
        <v>9927941.129999999</v>
      </c>
      <c r="E28" s="17">
        <f>+SUM(E22:E27)</f>
        <v>2834963.56</v>
      </c>
      <c r="F28" s="17">
        <f>+SUM(F22:F27)</f>
        <v>1452690.82</v>
      </c>
      <c r="G28" s="17">
        <f>+SUM(G22:G27)</f>
        <v>348859.45</v>
      </c>
      <c r="H28" s="17">
        <f t="shared" ref="H28:X28" si="4">+SUM(H22:H27)</f>
        <v>244660.96</v>
      </c>
      <c r="I28" s="17">
        <f t="shared" si="4"/>
        <v>3135504.29</v>
      </c>
      <c r="J28" s="17">
        <f t="shared" si="4"/>
        <v>5870540.7699999996</v>
      </c>
      <c r="K28" s="17">
        <f t="shared" si="4"/>
        <v>2101658.4</v>
      </c>
      <c r="L28" s="17">
        <f t="shared" si="4"/>
        <v>111836474.93999998</v>
      </c>
      <c r="M28" s="17">
        <f t="shared" si="4"/>
        <v>496632.01999999996</v>
      </c>
      <c r="N28" s="17">
        <f t="shared" si="4"/>
        <v>12643817.489999998</v>
      </c>
      <c r="O28" s="17">
        <f t="shared" si="4"/>
        <v>6007.24</v>
      </c>
      <c r="P28" s="17">
        <f t="shared" si="4"/>
        <v>39217360.640000001</v>
      </c>
      <c r="Q28" s="17">
        <f t="shared" si="4"/>
        <v>100857271.04000001</v>
      </c>
      <c r="R28" s="17">
        <f t="shared" si="4"/>
        <v>2623883.21</v>
      </c>
      <c r="S28" s="17">
        <f t="shared" si="4"/>
        <v>11286417.530000001</v>
      </c>
      <c r="T28" s="17">
        <f t="shared" si="4"/>
        <v>797194.67999999993</v>
      </c>
      <c r="U28" s="17">
        <f t="shared" si="4"/>
        <v>251005.13999999998</v>
      </c>
      <c r="V28" s="17">
        <f t="shared" si="4"/>
        <v>31771899.68</v>
      </c>
      <c r="W28" s="17">
        <f>+SUM(W22:W27)</f>
        <v>28316025.650000002</v>
      </c>
      <c r="X28" s="17">
        <f t="shared" si="4"/>
        <v>18623221.66</v>
      </c>
      <c r="Y28" s="18">
        <f t="shared" si="0"/>
        <v>390903494.26000005</v>
      </c>
    </row>
    <row r="29" spans="1:25" x14ac:dyDescent="0.3">
      <c r="A29" s="16" t="s">
        <v>43</v>
      </c>
      <c r="B29" s="17">
        <f>+B20-B28</f>
        <v>16178777.15</v>
      </c>
      <c r="C29" s="17">
        <f>+C20-C28</f>
        <v>8850533.2199999988</v>
      </c>
      <c r="D29" s="17">
        <f t="shared" ref="D29:X29" si="5">+D20-D28</f>
        <v>635823.09999999963</v>
      </c>
      <c r="E29" s="17">
        <f>+E20-E28</f>
        <v>6448338.5999999996</v>
      </c>
      <c r="F29" s="17">
        <f>+F20-F28</f>
        <v>30477257.669999998</v>
      </c>
      <c r="G29" s="17">
        <f t="shared" si="5"/>
        <v>497327.50999999995</v>
      </c>
      <c r="H29" s="17">
        <f t="shared" si="5"/>
        <v>3341396.35</v>
      </c>
      <c r="I29" s="17">
        <f t="shared" si="5"/>
        <v>18857816.329999998</v>
      </c>
      <c r="J29" s="17">
        <f t="shared" si="5"/>
        <v>12759831.087500002</v>
      </c>
      <c r="K29" s="17">
        <f t="shared" si="5"/>
        <v>11151547.750000002</v>
      </c>
      <c r="L29" s="17">
        <f t="shared" si="5"/>
        <v>243234752.41999996</v>
      </c>
      <c r="M29" s="17">
        <f t="shared" si="5"/>
        <v>2939226.2899999996</v>
      </c>
      <c r="N29" s="17">
        <f t="shared" si="5"/>
        <v>47513991.940000013</v>
      </c>
      <c r="O29" s="17">
        <f t="shared" si="5"/>
        <v>173058.16</v>
      </c>
      <c r="P29" s="17">
        <f t="shared" si="5"/>
        <v>132868711.08</v>
      </c>
      <c r="Q29" s="17">
        <f t="shared" si="5"/>
        <v>291693145.78000003</v>
      </c>
      <c r="R29" s="17">
        <f t="shared" si="5"/>
        <v>4704027.05</v>
      </c>
      <c r="S29" s="17">
        <f t="shared" si="5"/>
        <v>32931821.07</v>
      </c>
      <c r="T29" s="17">
        <f t="shared" si="5"/>
        <v>8478453.7599999998</v>
      </c>
      <c r="U29" s="17">
        <f t="shared" si="5"/>
        <v>3463018.34</v>
      </c>
      <c r="V29" s="17">
        <f t="shared" si="5"/>
        <v>40411252.43999999</v>
      </c>
      <c r="W29" s="17">
        <f t="shared" si="5"/>
        <v>101063652.66999999</v>
      </c>
      <c r="X29" s="17">
        <f t="shared" si="5"/>
        <v>36710163.719999999</v>
      </c>
      <c r="Y29" s="18">
        <f t="shared" si="0"/>
        <v>1055383923.4875</v>
      </c>
    </row>
    <row r="30" spans="1:25" x14ac:dyDescent="0.3">
      <c r="A30" s="13" t="s">
        <v>44</v>
      </c>
      <c r="B30" s="14">
        <v>2362241.87</v>
      </c>
      <c r="C30" s="14">
        <v>722694.72</v>
      </c>
      <c r="D30" s="14">
        <v>0</v>
      </c>
      <c r="E30" s="14">
        <v>1129287.08</v>
      </c>
      <c r="F30" s="14">
        <v>2834064.46</v>
      </c>
      <c r="G30" s="14">
        <v>0</v>
      </c>
      <c r="H30" s="14">
        <v>295201.96999999997</v>
      </c>
      <c r="I30" s="14">
        <v>1897154</v>
      </c>
      <c r="J30" s="14">
        <v>1800000</v>
      </c>
      <c r="K30" s="14">
        <v>511003.9</v>
      </c>
      <c r="L30" s="14">
        <v>23923108.670000002</v>
      </c>
      <c r="M30" s="14">
        <v>174993.76</v>
      </c>
      <c r="N30" s="14">
        <v>1484353.87</v>
      </c>
      <c r="O30" s="14">
        <v>0</v>
      </c>
      <c r="P30" s="14">
        <v>10855291.949999999</v>
      </c>
      <c r="Q30" s="14">
        <v>145456644.69999999</v>
      </c>
      <c r="R30" s="14">
        <v>690511.64</v>
      </c>
      <c r="S30" s="14">
        <v>2540173.64</v>
      </c>
      <c r="T30" s="14">
        <v>1085876.1599999999</v>
      </c>
      <c r="U30" s="14">
        <v>0</v>
      </c>
      <c r="V30" s="14">
        <v>1136328.1100000001</v>
      </c>
      <c r="W30" s="14">
        <v>4911912.46</v>
      </c>
      <c r="X30" s="14">
        <v>5054883.49</v>
      </c>
      <c r="Y30" s="15">
        <f t="shared" si="0"/>
        <v>208865726.44999999</v>
      </c>
    </row>
    <row r="31" spans="1:25" x14ac:dyDescent="0.3">
      <c r="A31" s="13" t="s">
        <v>45</v>
      </c>
      <c r="B31" s="14">
        <v>1847021.22</v>
      </c>
      <c r="C31" s="14">
        <v>29680.959999999999</v>
      </c>
      <c r="D31" s="14">
        <v>0</v>
      </c>
      <c r="E31" s="14">
        <v>44326.58</v>
      </c>
      <c r="F31" s="14">
        <v>717738.85</v>
      </c>
      <c r="G31" s="14">
        <v>27829.25</v>
      </c>
      <c r="H31" s="14">
        <v>0</v>
      </c>
      <c r="I31" s="14">
        <v>0</v>
      </c>
      <c r="J31" s="14">
        <v>199437.9472</v>
      </c>
      <c r="K31" s="14">
        <v>196514.78</v>
      </c>
      <c r="L31" s="14">
        <v>12233263.699999999</v>
      </c>
      <c r="M31" s="14">
        <v>16602.73</v>
      </c>
      <c r="N31" s="14">
        <v>169446.01</v>
      </c>
      <c r="O31" s="14">
        <v>3372856.21</v>
      </c>
      <c r="P31" s="14">
        <v>1580347.6800000002</v>
      </c>
      <c r="Q31" s="14">
        <v>41400425.119999997</v>
      </c>
      <c r="R31" s="14">
        <v>6060.62</v>
      </c>
      <c r="S31" s="14">
        <v>75484.31</v>
      </c>
      <c r="T31" s="14">
        <v>4067.1</v>
      </c>
      <c r="U31" s="14">
        <v>448581.56</v>
      </c>
      <c r="V31" s="14">
        <v>187757.54</v>
      </c>
      <c r="W31" s="14">
        <v>173076.66</v>
      </c>
      <c r="X31" s="14">
        <v>1176739.5900000001</v>
      </c>
      <c r="Y31" s="15">
        <f t="shared" si="0"/>
        <v>63907258.417199999</v>
      </c>
    </row>
    <row r="32" spans="1:25" x14ac:dyDescent="0.3">
      <c r="A32" s="13" t="s">
        <v>46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5">
        <f t="shared" si="0"/>
        <v>0</v>
      </c>
    </row>
    <row r="33" spans="1:25" x14ac:dyDescent="0.3">
      <c r="A33" s="23" t="s">
        <v>47</v>
      </c>
      <c r="B33" s="17">
        <f t="shared" ref="B33:X33" si="6">+B29-B30+B31-B32</f>
        <v>15663556.500000002</v>
      </c>
      <c r="C33" s="17">
        <f t="shared" si="6"/>
        <v>8157519.459999999</v>
      </c>
      <c r="D33" s="17">
        <f t="shared" si="6"/>
        <v>635823.09999999963</v>
      </c>
      <c r="E33" s="17">
        <f t="shared" si="6"/>
        <v>5363378.0999999996</v>
      </c>
      <c r="F33" s="17">
        <f t="shared" si="6"/>
        <v>28360932.059999999</v>
      </c>
      <c r="G33" s="17">
        <f t="shared" si="6"/>
        <v>525156.76</v>
      </c>
      <c r="H33" s="17">
        <f t="shared" si="6"/>
        <v>3046194.38</v>
      </c>
      <c r="I33" s="17">
        <f t="shared" si="6"/>
        <v>16960662.329999998</v>
      </c>
      <c r="J33" s="17">
        <f t="shared" si="6"/>
        <v>11159269.034700003</v>
      </c>
      <c r="K33" s="17">
        <f t="shared" si="6"/>
        <v>10837058.630000001</v>
      </c>
      <c r="L33" s="17">
        <f t="shared" si="6"/>
        <v>231544907.44999993</v>
      </c>
      <c r="M33" s="17">
        <f t="shared" si="6"/>
        <v>2780835.2599999993</v>
      </c>
      <c r="N33" s="17">
        <f t="shared" si="6"/>
        <v>46199084.080000013</v>
      </c>
      <c r="O33" s="17">
        <f t="shared" si="6"/>
        <v>3545914.37</v>
      </c>
      <c r="P33" s="17">
        <f t="shared" si="6"/>
        <v>123593766.81</v>
      </c>
      <c r="Q33" s="17">
        <f t="shared" si="6"/>
        <v>187636926.20000005</v>
      </c>
      <c r="R33" s="17">
        <f t="shared" si="6"/>
        <v>4019576.03</v>
      </c>
      <c r="S33" s="17">
        <f t="shared" si="6"/>
        <v>30467131.739999998</v>
      </c>
      <c r="T33" s="17">
        <f t="shared" si="6"/>
        <v>7396644.6999999993</v>
      </c>
      <c r="U33" s="17">
        <f t="shared" si="6"/>
        <v>3911599.9</v>
      </c>
      <c r="V33" s="17">
        <f t="shared" si="6"/>
        <v>39462681.86999999</v>
      </c>
      <c r="W33" s="17">
        <f t="shared" si="6"/>
        <v>96324816.86999999</v>
      </c>
      <c r="X33" s="17">
        <f t="shared" si="6"/>
        <v>32832019.819999997</v>
      </c>
      <c r="Y33" s="18">
        <f t="shared" si="0"/>
        <v>910425455.45469999</v>
      </c>
    </row>
    <row r="34" spans="1:25" x14ac:dyDescent="0.3">
      <c r="A34" s="13" t="s">
        <v>48</v>
      </c>
      <c r="B34" s="14">
        <v>4124071.72</v>
      </c>
      <c r="C34" s="14">
        <v>2582698.14</v>
      </c>
      <c r="D34" s="14">
        <v>227192784.83000001</v>
      </c>
      <c r="E34" s="14">
        <v>638688.68999999994</v>
      </c>
      <c r="F34" s="14">
        <v>1386731.47</v>
      </c>
      <c r="G34" s="14">
        <v>188993.37</v>
      </c>
      <c r="H34" s="14">
        <v>0</v>
      </c>
      <c r="I34" s="14">
        <v>331958.89</v>
      </c>
      <c r="J34" s="14">
        <v>1864677.6238000002</v>
      </c>
      <c r="K34" s="14">
        <v>1489570.18</v>
      </c>
      <c r="L34" s="14">
        <v>29467982.640000001</v>
      </c>
      <c r="M34" s="14">
        <v>1079534.05</v>
      </c>
      <c r="N34" s="14">
        <v>3344181.54</v>
      </c>
      <c r="O34" s="14">
        <v>1692421.36</v>
      </c>
      <c r="P34" s="14">
        <v>0</v>
      </c>
      <c r="Q34" s="14">
        <v>3711299.49</v>
      </c>
      <c r="R34" s="14">
        <v>5564975.6799999997</v>
      </c>
      <c r="S34" s="14">
        <v>5416223.8799999999</v>
      </c>
      <c r="T34" s="14">
        <v>1215056.2500000005</v>
      </c>
      <c r="U34" s="14">
        <v>7595.03</v>
      </c>
      <c r="V34" s="14">
        <v>31987.09</v>
      </c>
      <c r="W34" s="14">
        <v>1579558.38</v>
      </c>
      <c r="X34" s="14">
        <v>3367754.86</v>
      </c>
      <c r="Y34" s="15">
        <f t="shared" si="0"/>
        <v>296278745.16380006</v>
      </c>
    </row>
    <row r="35" spans="1:25" x14ac:dyDescent="0.3">
      <c r="A35" s="13" t="s">
        <v>49</v>
      </c>
      <c r="B35" s="14">
        <v>3603237.23</v>
      </c>
      <c r="C35" s="14">
        <v>53266.1</v>
      </c>
      <c r="D35" s="14">
        <v>222214694.80000001</v>
      </c>
      <c r="E35" s="14">
        <v>33589.19</v>
      </c>
      <c r="F35" s="14">
        <v>571397.39</v>
      </c>
      <c r="G35" s="14">
        <v>0</v>
      </c>
      <c r="H35" s="14">
        <v>0</v>
      </c>
      <c r="I35" s="14">
        <v>28465.91</v>
      </c>
      <c r="J35" s="14">
        <v>108364.8</v>
      </c>
      <c r="K35" s="14">
        <v>8940.56</v>
      </c>
      <c r="L35" s="14">
        <v>11735810.309999999</v>
      </c>
      <c r="M35" s="14">
        <v>2303160.73</v>
      </c>
      <c r="N35" s="14">
        <v>437098.21</v>
      </c>
      <c r="O35" s="14">
        <v>0</v>
      </c>
      <c r="P35" s="14">
        <v>93049562.779999986</v>
      </c>
      <c r="Q35" s="14">
        <v>0</v>
      </c>
      <c r="R35" s="14">
        <v>388734.67</v>
      </c>
      <c r="S35" s="14">
        <v>705179.17</v>
      </c>
      <c r="T35" s="14">
        <v>214854.36</v>
      </c>
      <c r="U35" s="14">
        <v>0</v>
      </c>
      <c r="V35" s="14">
        <v>926530.63</v>
      </c>
      <c r="W35" s="14">
        <v>7001456.6309000002</v>
      </c>
      <c r="X35" s="14">
        <v>9231884.4199999999</v>
      </c>
      <c r="Y35" s="15">
        <f t="shared" si="0"/>
        <v>352616227.89090008</v>
      </c>
    </row>
    <row r="36" spans="1:25" x14ac:dyDescent="0.3">
      <c r="A36" s="24" t="s">
        <v>50</v>
      </c>
      <c r="B36" s="17">
        <f t="shared" ref="B36:X36" si="7">+B33+B34-B35</f>
        <v>16184390.990000002</v>
      </c>
      <c r="C36" s="17">
        <f t="shared" si="7"/>
        <v>10686951.5</v>
      </c>
      <c r="D36" s="17">
        <f t="shared" si="7"/>
        <v>5613913.1299999952</v>
      </c>
      <c r="E36" s="17">
        <f t="shared" si="7"/>
        <v>5968477.5999999987</v>
      </c>
      <c r="F36" s="17">
        <f t="shared" si="7"/>
        <v>29176266.139999997</v>
      </c>
      <c r="G36" s="17">
        <f t="shared" si="7"/>
        <v>714150.13</v>
      </c>
      <c r="H36" s="17">
        <f t="shared" si="7"/>
        <v>3046194.38</v>
      </c>
      <c r="I36" s="17">
        <f t="shared" si="7"/>
        <v>17264155.309999999</v>
      </c>
      <c r="J36" s="17">
        <f t="shared" si="7"/>
        <v>12915581.858500002</v>
      </c>
      <c r="K36" s="17">
        <f>+K33+K34-K35</f>
        <v>12317688.25</v>
      </c>
      <c r="L36" s="17">
        <f t="shared" si="7"/>
        <v>249277079.77999991</v>
      </c>
      <c r="M36" s="17">
        <f t="shared" si="7"/>
        <v>1557208.5799999996</v>
      </c>
      <c r="N36" s="17">
        <f t="shared" si="7"/>
        <v>49106167.410000011</v>
      </c>
      <c r="O36" s="17">
        <f t="shared" si="7"/>
        <v>5238335.7300000004</v>
      </c>
      <c r="P36" s="17">
        <f t="shared" si="7"/>
        <v>30544204.030000016</v>
      </c>
      <c r="Q36" s="17">
        <f t="shared" si="7"/>
        <v>191348225.69000006</v>
      </c>
      <c r="R36" s="17">
        <f t="shared" si="7"/>
        <v>9195817.0399999991</v>
      </c>
      <c r="S36" s="17">
        <f t="shared" si="7"/>
        <v>35178176.449999996</v>
      </c>
      <c r="T36" s="17">
        <f t="shared" si="7"/>
        <v>8396846.5899999999</v>
      </c>
      <c r="U36" s="17">
        <f t="shared" si="7"/>
        <v>3919194.9299999997</v>
      </c>
      <c r="V36" s="17">
        <f t="shared" si="7"/>
        <v>38568138.329999991</v>
      </c>
      <c r="W36" s="17">
        <f t="shared" si="7"/>
        <v>90902918.61909999</v>
      </c>
      <c r="X36" s="17">
        <f t="shared" si="7"/>
        <v>26967890.259999998</v>
      </c>
      <c r="Y36" s="18">
        <f t="shared" si="0"/>
        <v>854087972.7276001</v>
      </c>
    </row>
    <row r="37" spans="1:25" x14ac:dyDescent="0.3">
      <c r="A37" s="16" t="s">
        <v>51</v>
      </c>
      <c r="B37" s="17">
        <f>+B38-B39</f>
        <v>0</v>
      </c>
      <c r="C37" s="17">
        <f t="shared" ref="C37" si="8">+C38-C39</f>
        <v>0</v>
      </c>
      <c r="D37" s="17">
        <f>+D38-D39</f>
        <v>0</v>
      </c>
      <c r="E37" s="17">
        <f t="shared" ref="E37:N37" si="9">+E38-E39</f>
        <v>0</v>
      </c>
      <c r="F37" s="17">
        <f t="shared" si="9"/>
        <v>1406863.0499999998</v>
      </c>
      <c r="G37" s="17">
        <f t="shared" si="9"/>
        <v>0</v>
      </c>
      <c r="H37" s="17">
        <f t="shared" si="9"/>
        <v>0</v>
      </c>
      <c r="I37" s="17">
        <f t="shared" si="9"/>
        <v>-209523.06</v>
      </c>
      <c r="J37" s="17">
        <f t="shared" si="9"/>
        <v>0</v>
      </c>
      <c r="K37" s="17">
        <f t="shared" si="9"/>
        <v>0</v>
      </c>
      <c r="L37" s="17">
        <f t="shared" si="9"/>
        <v>0</v>
      </c>
      <c r="M37" s="17">
        <f t="shared" si="9"/>
        <v>0</v>
      </c>
      <c r="N37" s="17">
        <f t="shared" si="9"/>
        <v>0</v>
      </c>
      <c r="O37" s="17">
        <f>+O38-O39</f>
        <v>0</v>
      </c>
      <c r="P37" s="17">
        <f>+P38-P39</f>
        <v>0</v>
      </c>
      <c r="Q37" s="17">
        <f>+Q38-Q39</f>
        <v>0</v>
      </c>
      <c r="R37" s="17">
        <f t="shared" ref="R37:X37" si="10">+R38-R39</f>
        <v>0</v>
      </c>
      <c r="S37" s="17">
        <f t="shared" si="10"/>
        <v>0</v>
      </c>
      <c r="T37" s="17">
        <f t="shared" si="10"/>
        <v>0</v>
      </c>
      <c r="U37" s="17">
        <f t="shared" si="10"/>
        <v>0</v>
      </c>
      <c r="V37" s="17">
        <f t="shared" si="10"/>
        <v>0</v>
      </c>
      <c r="W37" s="17">
        <f t="shared" si="10"/>
        <v>140459.82999999999</v>
      </c>
      <c r="X37" s="17">
        <f t="shared" si="10"/>
        <v>0</v>
      </c>
      <c r="Y37" s="18">
        <f t="shared" si="0"/>
        <v>1337799.8199999998</v>
      </c>
    </row>
    <row r="38" spans="1:25" x14ac:dyDescent="0.3">
      <c r="A38" s="13" t="s">
        <v>52</v>
      </c>
      <c r="B38" s="14">
        <v>0</v>
      </c>
      <c r="C38" s="14">
        <v>0</v>
      </c>
      <c r="D38" s="14">
        <v>0</v>
      </c>
      <c r="E38" s="14">
        <v>0</v>
      </c>
      <c r="F38" s="14">
        <v>2076674.13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140459.82999999999</v>
      </c>
      <c r="X38" s="14">
        <v>0</v>
      </c>
      <c r="Y38" s="15">
        <f t="shared" si="0"/>
        <v>2217133.96</v>
      </c>
    </row>
    <row r="39" spans="1:25" x14ac:dyDescent="0.3">
      <c r="A39" s="13" t="s">
        <v>53</v>
      </c>
      <c r="B39" s="14">
        <v>0</v>
      </c>
      <c r="C39" s="14">
        <v>0</v>
      </c>
      <c r="D39" s="14">
        <v>0</v>
      </c>
      <c r="E39" s="14">
        <v>0</v>
      </c>
      <c r="F39" s="14">
        <v>669811.07999999996</v>
      </c>
      <c r="G39" s="14">
        <v>0</v>
      </c>
      <c r="H39" s="14">
        <v>0</v>
      </c>
      <c r="I39" s="14">
        <v>209523.06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5">
        <f t="shared" si="0"/>
        <v>879334.1399999999</v>
      </c>
    </row>
    <row r="40" spans="1:25" x14ac:dyDescent="0.3">
      <c r="A40" s="16" t="s">
        <v>54</v>
      </c>
      <c r="B40" s="17">
        <f>+B41+B42</f>
        <v>15201344.17</v>
      </c>
      <c r="C40" s="17">
        <f t="shared" ref="C40:K40" si="11">+C41+C42</f>
        <v>8684326.9800000004</v>
      </c>
      <c r="D40" s="17">
        <f t="shared" si="11"/>
        <v>11096623.83</v>
      </c>
      <c r="E40" s="17">
        <f t="shared" si="11"/>
        <v>5161928.2699999996</v>
      </c>
      <c r="F40" s="17">
        <f t="shared" si="11"/>
        <v>30444903.09</v>
      </c>
      <c r="G40" s="17">
        <f t="shared" si="11"/>
        <v>1831886.9</v>
      </c>
      <c r="H40" s="17">
        <f t="shared" si="11"/>
        <v>3179614.75</v>
      </c>
      <c r="I40" s="17">
        <f t="shared" si="11"/>
        <v>16594660.890000001</v>
      </c>
      <c r="J40" s="17">
        <f t="shared" si="11"/>
        <v>12338220.120000003</v>
      </c>
      <c r="K40" s="17">
        <f t="shared" si="11"/>
        <v>11673414.57</v>
      </c>
      <c r="L40" s="17">
        <f>+L41+L42</f>
        <v>195843570.12</v>
      </c>
      <c r="M40" s="17">
        <f t="shared" ref="M40:X40" si="12">+M41+M42</f>
        <v>1686745.63</v>
      </c>
      <c r="N40" s="17">
        <f t="shared" si="12"/>
        <v>35113957.020000003</v>
      </c>
      <c r="O40" s="17">
        <f t="shared" si="12"/>
        <v>2633921.89</v>
      </c>
      <c r="P40" s="17">
        <f t="shared" si="12"/>
        <v>43892038.640000001</v>
      </c>
      <c r="Q40" s="17">
        <f t="shared" si="12"/>
        <v>148538416.25999999</v>
      </c>
      <c r="R40" s="17">
        <f t="shared" si="12"/>
        <v>8854337.9399999995</v>
      </c>
      <c r="S40" s="17">
        <f t="shared" si="12"/>
        <v>23076276.449999999</v>
      </c>
      <c r="T40" s="17">
        <f t="shared" si="12"/>
        <v>4891135.17</v>
      </c>
      <c r="U40" s="17">
        <f t="shared" si="12"/>
        <v>5931829.7000000002</v>
      </c>
      <c r="V40" s="17">
        <f t="shared" si="12"/>
        <v>26859999.359999999</v>
      </c>
      <c r="W40" s="17">
        <f t="shared" si="12"/>
        <v>92261510.090000004</v>
      </c>
      <c r="X40" s="17">
        <f t="shared" si="12"/>
        <v>31294061.719999999</v>
      </c>
      <c r="Y40" s="18">
        <f t="shared" si="0"/>
        <v>737084723.56000018</v>
      </c>
    </row>
    <row r="41" spans="1:25" x14ac:dyDescent="0.3">
      <c r="A41" s="13" t="s">
        <v>55</v>
      </c>
      <c r="B41" s="14">
        <v>15201344.17</v>
      </c>
      <c r="C41" s="14">
        <v>8684326.9800000004</v>
      </c>
      <c r="D41" s="14">
        <v>11096623.83</v>
      </c>
      <c r="E41" s="14">
        <v>5161928.2699999996</v>
      </c>
      <c r="F41" s="14">
        <v>30444903.09</v>
      </c>
      <c r="G41" s="14">
        <v>1831886.9</v>
      </c>
      <c r="H41" s="14">
        <v>3179614.75</v>
      </c>
      <c r="I41" s="14">
        <v>16594660.890000001</v>
      </c>
      <c r="J41" s="14">
        <v>12338220.120000003</v>
      </c>
      <c r="K41" s="14">
        <v>11673414.57</v>
      </c>
      <c r="L41" s="14">
        <v>195843570.12</v>
      </c>
      <c r="M41" s="14">
        <v>1686745.63</v>
      </c>
      <c r="N41" s="14">
        <v>35113957.020000003</v>
      </c>
      <c r="O41" s="14">
        <v>2519104.87</v>
      </c>
      <c r="P41" s="14">
        <v>43892038.640000001</v>
      </c>
      <c r="Q41" s="14">
        <v>148538416.25999999</v>
      </c>
      <c r="R41" s="14">
        <v>8854337.9399999995</v>
      </c>
      <c r="S41" s="14">
        <v>23076276.449999999</v>
      </c>
      <c r="T41" s="14">
        <v>1364264.08</v>
      </c>
      <c r="U41" s="14">
        <v>5931829.7000000002</v>
      </c>
      <c r="V41" s="14">
        <v>26859999.359999999</v>
      </c>
      <c r="W41" s="14">
        <v>92261510.090000004</v>
      </c>
      <c r="X41" s="14">
        <v>31294061.719999999</v>
      </c>
      <c r="Y41" s="15">
        <f t="shared" si="0"/>
        <v>733443035.45000029</v>
      </c>
    </row>
    <row r="42" spans="1:25" x14ac:dyDescent="0.3">
      <c r="A42" s="13" t="s">
        <v>56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114817.02</v>
      </c>
      <c r="P42" s="14">
        <v>0</v>
      </c>
      <c r="Q42" s="14">
        <v>0</v>
      </c>
      <c r="R42" s="14">
        <v>0</v>
      </c>
      <c r="S42" s="14">
        <v>0</v>
      </c>
      <c r="T42" s="14">
        <v>3526871.09</v>
      </c>
      <c r="U42" s="14">
        <v>0</v>
      </c>
      <c r="V42" s="14">
        <v>0</v>
      </c>
      <c r="W42" s="14">
        <v>0</v>
      </c>
      <c r="X42" s="14">
        <v>0</v>
      </c>
      <c r="Y42" s="15">
        <f t="shared" si="0"/>
        <v>3641688.11</v>
      </c>
    </row>
    <row r="43" spans="1:25" x14ac:dyDescent="0.3">
      <c r="A43" s="24" t="s">
        <v>57</v>
      </c>
      <c r="B43" s="17">
        <f>+B36+B37-B40</f>
        <v>983046.82000000216</v>
      </c>
      <c r="C43" s="17">
        <f t="shared" ref="C43:X43" si="13">+C36+C37-C40</f>
        <v>2002624.5199999996</v>
      </c>
      <c r="D43" s="17">
        <f t="shared" si="13"/>
        <v>-5482710.7000000048</v>
      </c>
      <c r="E43" s="17">
        <f t="shared" si="13"/>
        <v>806549.32999999914</v>
      </c>
      <c r="F43" s="17">
        <f>+F36+F37-F40</f>
        <v>138226.09999999776</v>
      </c>
      <c r="G43" s="17">
        <f t="shared" si="13"/>
        <v>-1117736.77</v>
      </c>
      <c r="H43" s="17">
        <f t="shared" si="13"/>
        <v>-133420.37000000011</v>
      </c>
      <c r="I43" s="17">
        <f t="shared" si="13"/>
        <v>459971.3599999994</v>
      </c>
      <c r="J43" s="17">
        <f t="shared" si="13"/>
        <v>577361.73849999905</v>
      </c>
      <c r="K43" s="17">
        <f t="shared" si="13"/>
        <v>644273.6799999997</v>
      </c>
      <c r="L43" s="17">
        <f t="shared" si="13"/>
        <v>53433509.659999907</v>
      </c>
      <c r="M43" s="17">
        <f t="shared" si="13"/>
        <v>-129537.05000000028</v>
      </c>
      <c r="N43" s="17">
        <f t="shared" si="13"/>
        <v>13992210.390000008</v>
      </c>
      <c r="O43" s="17">
        <f t="shared" si="13"/>
        <v>2604413.8400000003</v>
      </c>
      <c r="P43" s="17">
        <f t="shared" si="13"/>
        <v>-13347834.609999985</v>
      </c>
      <c r="Q43" s="17">
        <f t="shared" si="13"/>
        <v>42809809.430000067</v>
      </c>
      <c r="R43" s="17">
        <f t="shared" si="13"/>
        <v>341479.09999999963</v>
      </c>
      <c r="S43" s="17">
        <f t="shared" si="13"/>
        <v>12101899.999999996</v>
      </c>
      <c r="T43" s="17">
        <f t="shared" si="13"/>
        <v>3505711.42</v>
      </c>
      <c r="U43" s="17">
        <f t="shared" si="13"/>
        <v>-2012634.7700000005</v>
      </c>
      <c r="V43" s="17">
        <f t="shared" si="13"/>
        <v>11708138.969999991</v>
      </c>
      <c r="W43" s="17">
        <f t="shared" si="13"/>
        <v>-1218131.6409000158</v>
      </c>
      <c r="X43" s="17">
        <f t="shared" si="13"/>
        <v>-4326171.4600000009</v>
      </c>
      <c r="Y43" s="18">
        <f t="shared" si="0"/>
        <v>118341048.98759997</v>
      </c>
    </row>
    <row r="44" spans="1:25" x14ac:dyDescent="0.3">
      <c r="A44" s="13" t="s">
        <v>58</v>
      </c>
      <c r="B44" s="14">
        <v>0</v>
      </c>
      <c r="C44" s="14">
        <v>0</v>
      </c>
      <c r="D44" s="14">
        <v>0</v>
      </c>
      <c r="E44" s="14">
        <v>237450.86</v>
      </c>
      <c r="F44" s="14">
        <v>0</v>
      </c>
      <c r="G44" s="14">
        <v>0</v>
      </c>
      <c r="H44" s="14">
        <v>30928.86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4470392.26</v>
      </c>
      <c r="O44" s="14">
        <v>0</v>
      </c>
      <c r="P44" s="14">
        <v>3508995.06</v>
      </c>
      <c r="Q44" s="14">
        <v>16629885.609999999</v>
      </c>
      <c r="R44" s="14">
        <v>0</v>
      </c>
      <c r="S44" s="14">
        <v>3792219.59</v>
      </c>
      <c r="T44" s="14">
        <v>0</v>
      </c>
      <c r="U44" s="14">
        <v>0</v>
      </c>
      <c r="V44" s="14">
        <v>3451770</v>
      </c>
      <c r="W44" s="14">
        <v>189734.42</v>
      </c>
      <c r="X44" s="14">
        <v>538668.05000000005</v>
      </c>
      <c r="Y44" s="15">
        <f t="shared" si="0"/>
        <v>32850044.710000001</v>
      </c>
    </row>
    <row r="45" spans="1:25" ht="15" thickBot="1" x14ac:dyDescent="0.35">
      <c r="A45" s="25" t="s">
        <v>59</v>
      </c>
      <c r="B45" s="26">
        <f>+B43-B44</f>
        <v>983046.82000000216</v>
      </c>
      <c r="C45" s="26">
        <f t="shared" ref="C45:X45" si="14">+C43-C44</f>
        <v>2002624.5199999996</v>
      </c>
      <c r="D45" s="26">
        <f t="shared" si="14"/>
        <v>-5482710.7000000048</v>
      </c>
      <c r="E45" s="26">
        <f t="shared" si="14"/>
        <v>569098.46999999916</v>
      </c>
      <c r="F45" s="26">
        <f t="shared" si="14"/>
        <v>138226.09999999776</v>
      </c>
      <c r="G45" s="26">
        <f t="shared" si="14"/>
        <v>-1117736.77</v>
      </c>
      <c r="H45" s="26">
        <f t="shared" si="14"/>
        <v>-164349.2300000001</v>
      </c>
      <c r="I45" s="26">
        <f>+I43-I44</f>
        <v>459971.3599999994</v>
      </c>
      <c r="J45" s="26">
        <f t="shared" si="14"/>
        <v>577361.73849999905</v>
      </c>
      <c r="K45" s="26">
        <f t="shared" si="14"/>
        <v>644273.6799999997</v>
      </c>
      <c r="L45" s="26">
        <f t="shared" si="14"/>
        <v>53433509.659999907</v>
      </c>
      <c r="M45" s="26">
        <f t="shared" si="14"/>
        <v>-129537.05000000028</v>
      </c>
      <c r="N45" s="26">
        <f t="shared" si="14"/>
        <v>9521818.1300000083</v>
      </c>
      <c r="O45" s="26">
        <f t="shared" si="14"/>
        <v>2604413.8400000003</v>
      </c>
      <c r="P45" s="26">
        <f t="shared" si="14"/>
        <v>-16856829.669999983</v>
      </c>
      <c r="Q45" s="26">
        <f t="shared" si="14"/>
        <v>26179923.820000067</v>
      </c>
      <c r="R45" s="26">
        <f t="shared" si="14"/>
        <v>341479.09999999963</v>
      </c>
      <c r="S45" s="26">
        <f t="shared" si="14"/>
        <v>8309680.4099999964</v>
      </c>
      <c r="T45" s="26">
        <f t="shared" si="14"/>
        <v>3505711.42</v>
      </c>
      <c r="U45" s="26">
        <f t="shared" si="14"/>
        <v>-2012634.7700000005</v>
      </c>
      <c r="V45" s="26">
        <f t="shared" si="14"/>
        <v>8256368.9699999914</v>
      </c>
      <c r="W45" s="26">
        <f t="shared" si="14"/>
        <v>-1407866.0609000158</v>
      </c>
      <c r="X45" s="26">
        <f t="shared" si="14"/>
        <v>-4864839.5100000007</v>
      </c>
      <c r="Y45" s="27">
        <f t="shared" si="0"/>
        <v>85491004.277599961</v>
      </c>
    </row>
    <row r="47" spans="1:25" x14ac:dyDescent="0.3">
      <c r="A47" s="28"/>
    </row>
    <row r="48" spans="1:25" x14ac:dyDescent="0.3">
      <c r="A48" s="28" t="s">
        <v>60</v>
      </c>
    </row>
    <row r="49" spans="1:1" x14ac:dyDescent="0.3">
      <c r="A49" s="29" t="s">
        <v>61</v>
      </c>
    </row>
  </sheetData>
  <pageMargins left="0.25" right="0.25" top="0.75" bottom="0.75" header="0.3" footer="0.3"/>
  <pageSetup paperSize="5"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Resultados IMF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Bertín Rojas Cereceda</dc:creator>
  <cp:lastModifiedBy>Bertín Rojas Cereceda</cp:lastModifiedBy>
  <cp:lastPrinted>2016-02-04T15:55:54Z</cp:lastPrinted>
  <dcterms:created xsi:type="dcterms:W3CDTF">2016-02-04T13:41:13Z</dcterms:created>
  <dcterms:modified xsi:type="dcterms:W3CDTF">2016-02-04T15:56:03Z</dcterms:modified>
</cp:coreProperties>
</file>